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UTEN SZERVER\VP\Településkép\Felsőnyék Önk - Hivatal - ny, sz\Megvalósítás\Költségvetés\Árazatlan\"/>
    </mc:Choice>
  </mc:AlternateContent>
  <bookViews>
    <workbookView xWindow="0" yWindow="0" windowWidth="20490" windowHeight="7755" tabRatio="827" activeTab="5"/>
  </bookViews>
  <sheets>
    <sheet name="Főösszesítő" sheetId="50" r:id="rId1"/>
    <sheet name="Összesítő építési munkák" sheetId="7" r:id="rId2"/>
    <sheet name="32. Előregy.szerk" sheetId="21" state="hidden" r:id="rId3"/>
    <sheet name="33.Falazás" sheetId="13" state="hidden" r:id="rId4"/>
    <sheet name="45.lakatos szerk" sheetId="8" state="hidden" r:id="rId5"/>
    <sheet name="48.szigetelés" sheetId="10" r:id="rId6"/>
    <sheet name="Nagy tároló előtti térbeton" sheetId="18" state="hidden" r:id="rId7"/>
    <sheet name="Roland" sheetId="1" state="hidden" r:id="rId8"/>
    <sheet name="Topa összesítő" sheetId="4" state="hidden" r:id="rId9"/>
    <sheet name="Topa betonozás" sheetId="2" state="hidden" r:id="rId10"/>
    <sheet name="Egyéb külső" sheetId="19" state="hidden" r:id="rId11"/>
    <sheet name="burkolat mennyiség" sheetId="24" state="hidden" r:id="rId12"/>
  </sheets>
  <definedNames>
    <definedName name="_xlnm.Print_Titles" localSheetId="9">'Topa betonozás'!$1:$1</definedName>
    <definedName name="_xlnm.Print_Area" localSheetId="5">'48.szigetelés'!$A$1:$F$23</definedName>
  </definedNames>
  <calcPr calcId="152511"/>
</workbook>
</file>

<file path=xl/calcChain.xml><?xml version="1.0" encoding="utf-8"?>
<calcChain xmlns="http://schemas.openxmlformats.org/spreadsheetml/2006/main">
  <c r="F18" i="10" l="1"/>
  <c r="F23" i="10" l="1"/>
  <c r="B7" i="7" s="1"/>
  <c r="B14" i="24"/>
  <c r="B11" i="24"/>
  <c r="B15" i="24" s="1"/>
  <c r="J113" i="1"/>
  <c r="F237" i="19"/>
  <c r="F248" i="19" s="1"/>
  <c r="F209" i="19"/>
  <c r="F220" i="19" s="1"/>
  <c r="F189" i="19"/>
  <c r="F167" i="19"/>
  <c r="F191" i="19" s="1"/>
  <c r="F139" i="19"/>
  <c r="F117" i="19"/>
  <c r="F94" i="19"/>
  <c r="F72" i="19"/>
  <c r="F50" i="19"/>
  <c r="F29" i="19"/>
  <c r="E29" i="18"/>
  <c r="E51" i="18"/>
  <c r="E53" i="18" s="1"/>
  <c r="F89" i="1"/>
  <c r="F91" i="1" s="1"/>
  <c r="F122" i="1"/>
  <c r="F129" i="1" s="1"/>
  <c r="F63" i="1"/>
  <c r="F75" i="1" s="1"/>
  <c r="G111" i="1"/>
  <c r="F97" i="1"/>
  <c r="F98" i="1" s="1"/>
  <c r="E13" i="4"/>
  <c r="E1560" i="2"/>
  <c r="E1562" i="2" s="1"/>
  <c r="F28" i="4" s="1"/>
  <c r="F30" i="4" s="1"/>
  <c r="E1473" i="2"/>
  <c r="E1541" i="2"/>
  <c r="E1519" i="2"/>
  <c r="E1496" i="2"/>
  <c r="E1441" i="2"/>
  <c r="E1419" i="2"/>
  <c r="E1391" i="2"/>
  <c r="E1369" i="2"/>
  <c r="E1346" i="2"/>
  <c r="E1324" i="2"/>
  <c r="E1301" i="2"/>
  <c r="E1269" i="2"/>
  <c r="E1271" i="2" s="1"/>
  <c r="D26" i="4" s="1"/>
  <c r="E1247" i="2"/>
  <c r="E1219" i="2"/>
  <c r="E1197" i="2"/>
  <c r="E1222" i="2" s="1"/>
  <c r="B26" i="4" s="1"/>
  <c r="E1174" i="2"/>
  <c r="E1152" i="2"/>
  <c r="E1129" i="2"/>
  <c r="E1097" i="2"/>
  <c r="E1075" i="2"/>
  <c r="E1047" i="2"/>
  <c r="E1025" i="2"/>
  <c r="E1002" i="2"/>
  <c r="E980" i="2"/>
  <c r="E957" i="2"/>
  <c r="E925" i="2"/>
  <c r="E903" i="2"/>
  <c r="E875" i="2"/>
  <c r="E853" i="2"/>
  <c r="E830" i="2"/>
  <c r="E878" i="2" s="1"/>
  <c r="B24" i="4" s="1"/>
  <c r="E808" i="2"/>
  <c r="E785" i="2"/>
  <c r="E753" i="2"/>
  <c r="E731" i="2"/>
  <c r="E703" i="2"/>
  <c r="E681" i="2"/>
  <c r="E658" i="2"/>
  <c r="E636" i="2"/>
  <c r="E613" i="2"/>
  <c r="E581" i="2"/>
  <c r="E559" i="2"/>
  <c r="E531" i="2"/>
  <c r="E509" i="2"/>
  <c r="E486" i="2"/>
  <c r="E464" i="2"/>
  <c r="E441" i="2"/>
  <c r="E409" i="2"/>
  <c r="E387" i="2"/>
  <c r="E359" i="2"/>
  <c r="E337" i="2"/>
  <c r="E314" i="2"/>
  <c r="E292" i="2"/>
  <c r="E270" i="2"/>
  <c r="E249" i="2"/>
  <c r="E216" i="2"/>
  <c r="E218" i="2" s="1"/>
  <c r="D20" i="4" s="1"/>
  <c r="E194" i="2"/>
  <c r="E166" i="2"/>
  <c r="E144" i="2"/>
  <c r="E121" i="2"/>
  <c r="E99" i="2"/>
  <c r="E77" i="2"/>
  <c r="E56" i="2"/>
  <c r="E26" i="2"/>
  <c r="E28" i="2" s="1"/>
  <c r="F46" i="1"/>
  <c r="F25" i="1"/>
  <c r="F48" i="1" s="1"/>
  <c r="I48" i="1" s="1"/>
  <c r="E583" i="2"/>
  <c r="D22" i="4" s="1"/>
  <c r="I144" i="1" l="1"/>
  <c r="J114" i="1"/>
  <c r="E1394" i="2"/>
  <c r="E1446" i="2" s="1"/>
  <c r="C11" i="4" s="1"/>
  <c r="E1443" i="2"/>
  <c r="D27" i="4" s="1"/>
  <c r="E927" i="2"/>
  <c r="E755" i="2"/>
  <c r="D23" i="4" s="1"/>
  <c r="E1544" i="2"/>
  <c r="B28" i="4" s="1"/>
  <c r="B16" i="24"/>
  <c r="F132" i="1"/>
  <c r="F137" i="1" s="1"/>
  <c r="E362" i="2"/>
  <c r="B21" i="4" s="1"/>
  <c r="E706" i="2"/>
  <c r="B23" i="4" s="1"/>
  <c r="E169" i="2"/>
  <c r="E221" i="2" s="1"/>
  <c r="C4" i="4" s="1"/>
  <c r="E1274" i="2"/>
  <c r="C10" i="4" s="1"/>
  <c r="E1099" i="2"/>
  <c r="E411" i="2"/>
  <c r="E414" i="2" s="1"/>
  <c r="C5" i="4" s="1"/>
  <c r="E1050" i="2"/>
  <c r="B25" i="4" s="1"/>
  <c r="E534" i="2"/>
  <c r="F142" i="19"/>
  <c r="F194" i="19" s="1"/>
  <c r="F260" i="19" s="1"/>
  <c r="D25" i="4"/>
  <c r="E586" i="2"/>
  <c r="C6" i="4" s="1"/>
  <c r="B22" i="4"/>
  <c r="E930" i="2"/>
  <c r="C8" i="4" s="1"/>
  <c r="D24" i="4"/>
  <c r="H19" i="4"/>
  <c r="H30" i="4" s="1"/>
  <c r="C3" i="4"/>
  <c r="E1565" i="2"/>
  <c r="C12" i="4" s="1"/>
  <c r="B27" i="4" l="1"/>
  <c r="E1102" i="2"/>
  <c r="C9" i="4" s="1"/>
  <c r="D21" i="4"/>
  <c r="D30" i="4" s="1"/>
  <c r="E758" i="2"/>
  <c r="C7" i="4" s="1"/>
  <c r="C13" i="4" s="1"/>
  <c r="B20" i="4"/>
  <c r="B30" i="4" s="1"/>
  <c r="B8" i="7"/>
  <c r="D17" i="50" l="1"/>
  <c r="D18" i="50"/>
  <c r="D19" i="50" s="1"/>
  <c r="D20" i="50" s="1"/>
  <c r="D21" i="50" s="1"/>
  <c r="D22" i="50" s="1"/>
  <c r="B9" i="7"/>
  <c r="B10" i="7" s="1"/>
</calcChain>
</file>

<file path=xl/sharedStrings.xml><?xml version="1.0" encoding="utf-8"?>
<sst xmlns="http://schemas.openxmlformats.org/spreadsheetml/2006/main" count="1685" uniqueCount="329">
  <si>
    <t>MVH kód: 15-012-0012425 </t>
  </si>
  <si>
    <t>Kód: 15-012-006.1</t>
  </si>
  <si>
    <t>Verzió:2008-2</t>
  </si>
  <si>
    <t>Keverékek és ideiglenes segédszerkezetek</t>
  </si>
  <si>
    <t>Zsaluzás és állványozás</t>
  </si>
  <si>
    <t>Könnyű állványszerkezetek</t>
  </si>
  <si>
    <t>Homlokzati csőállvány állítása állványcsőből mint munkaállvány,szintenkénti pallóterítéssel, korláttal, lábdeszkával, kétlábas,0,60-0,90 m padlószélességgel, munkapadló távolság 2,00 m, 2,00 kN/m˛terhelhetőséggel, állványépítés MSZ és alkalmazástechnikai kézikönyv szerint,</t>
  </si>
  <si>
    <t>6,00 m munkapadló magasságig</t>
  </si>
  <si>
    <t>Rezsi óradíj: 2240 Ft/óra</t>
  </si>
  <si>
    <t>Új ár: 1038,2 Ft/m2</t>
  </si>
  <si>
    <t>  Új anyag ár: 187 Ft/m2</t>
  </si>
  <si>
    <t>  Új gépköltség: 0 Ft/m2</t>
  </si>
  <si>
    <t>  </t>
  </si>
  <si>
    <t>Felújítási ár: 1301,2 Ft/m2</t>
  </si>
  <si>
    <t>  Felújítási anyagár: 226 Ft/m2</t>
  </si>
  <si>
    <t>  Felújítási gépköltség: 0 Ft/m2</t>
  </si>
  <si>
    <t>ár</t>
  </si>
  <si>
    <t>me egys</t>
  </si>
  <si>
    <t>nettó ár</t>
  </si>
  <si>
    <t>mennyiség</t>
  </si>
  <si>
    <t>m2</t>
  </si>
  <si>
    <t>MVH kód: 15-017-0013281 </t>
  </si>
  <si>
    <t>Kód: 15-017-004</t>
  </si>
  <si>
    <t>Állványozás kiegészítő tevékenységei</t>
  </si>
  <si>
    <t>Védőpalánk építése zsaluzó deszkából</t>
  </si>
  <si>
    <t>Új ár: 1029,2 Ft/m2</t>
  </si>
  <si>
    <t>  Új anyag ár: 66 Ft/m2</t>
  </si>
  <si>
    <t>  Új gépköltség: 0 Ft/m2</t>
  </si>
  <si>
    <t>Felújítási ár: 1226 Ft/m2</t>
  </si>
  <si>
    <t>  Felújítási anyagár: 106 Ft/m2</t>
  </si>
  <si>
    <t>  Felújítási gépköltség: 0 Ft/m2</t>
  </si>
  <si>
    <t>TÉTEL MEGNEVEZÉSE</t>
  </si>
  <si>
    <t>Járda készítés</t>
  </si>
  <si>
    <t>MVH kód: 31-051-0068201 </t>
  </si>
  <si>
    <t>Kód: 31-051-001.1-0121410</t>
  </si>
  <si>
    <t>Építőmesteri munkák</t>
  </si>
  <si>
    <t>Helyszíni beton és vasbeton munkák</t>
  </si>
  <si>
    <t>Egyéb beton és vasbeton szerkezetek</t>
  </si>
  <si>
    <t>Járdakészítés betonból, 8 cm vastagságig, tükörkiemeléssel,8 cm kavicságyazattal, szegéllyel, zsaluzattal,X0b(H) környezeti osztályú,kissé képlékeny konzisztenciájú betonból,</t>
  </si>
  <si>
    <t>saját levében simítva</t>
  </si>
  <si>
    <t>C16/20 - X0b(H) kissé képlékeny kavicsbeton keverék CEM 42,5 pc. Dçmax = 24 mm, m = 6,8 finomsági modulussal</t>
  </si>
  <si>
    <t>Rezsi óradíj: 2110 Ft/óra</t>
  </si>
  <si>
    <t>Új ár: 3632,1 Ft/m2</t>
  </si>
  <si>
    <t>  Új anyag ár: 1923 Ft/m2</t>
  </si>
  <si>
    <t>Felújítási ár: 3906,4 Ft/m2</t>
  </si>
  <si>
    <t>  Felújítási anyagár: 1923 Ft/m2</t>
  </si>
  <si>
    <t>311,8 m2 betonozás</t>
  </si>
  <si>
    <t>MVH kód: 21-004-0015675 </t>
  </si>
  <si>
    <t>Kód: 21-004-005.1.2.1</t>
  </si>
  <si>
    <t>Alépítményi munkák</t>
  </si>
  <si>
    <t>Irtás, föld- és sziklamunka</t>
  </si>
  <si>
    <t>Alakító földmunka</t>
  </si>
  <si>
    <t>Tükörkészítés tömörítés nélkül,</t>
  </si>
  <si>
    <t>sík felületen</t>
  </si>
  <si>
    <t>kézi erővel</t>
  </si>
  <si>
    <t>talajosztály: V-VI.</t>
  </si>
  <si>
    <t>Rezsi óradíj: 1440 Ft/óra</t>
  </si>
  <si>
    <t>Új ár: 2991,2 Ft/m2</t>
  </si>
  <si>
    <t>  Új anyag ár: 0 Ft/m2</t>
  </si>
  <si>
    <t>  Új gépköltség: 2660 Ft/m2</t>
  </si>
  <si>
    <t>Felújítási ár: 2991,2 Ft/m2</t>
  </si>
  <si>
    <t>  Felújítási anyagár: 0 Ft/m2</t>
  </si>
  <si>
    <t>  Felújítási gépköltség: 2660 Ft/m2</t>
  </si>
  <si>
    <t>MVH kód: 21-004-0015702 </t>
  </si>
  <si>
    <t>Kód: 21-004-006.1</t>
  </si>
  <si>
    <t>Padkarendezésgépi erővel, kiegészítő kézi munkával,I-IV. oszt. talajban,</t>
  </si>
  <si>
    <t>vastagság 10,0 cm-ig</t>
  </si>
  <si>
    <t>Új ár: 240,8 Ft/m2</t>
  </si>
  <si>
    <t>  Új gépköltség: 140 Ft/m2</t>
  </si>
  <si>
    <t>Felújítási ár: 240,8 Ft/m2</t>
  </si>
  <si>
    <t>  Felújítási gépköltség: 140 Ft/m2</t>
  </si>
  <si>
    <t>MVH kód: 21-006-0015882 </t>
  </si>
  <si>
    <t>Kód: 21-006-001.1.3</t>
  </si>
  <si>
    <t>Közlekedési pályák különleges földmunkái</t>
  </si>
  <si>
    <t>Bevágási szelvény bővítése 3,00 m-nél kisebbvastagságban, földkitermeléssel, töltés- vagydepóniaképzéssel, tömörítés nélkül,</t>
  </si>
  <si>
    <t>I-IV. oszt.talajban, gépi erővel,</t>
  </si>
  <si>
    <t>szállítással, 50,1-100,0 m-ig</t>
  </si>
  <si>
    <t>Új ár: 1480 Ft/m3</t>
  </si>
  <si>
    <t>  Új anyag ár: 0 Ft/m3</t>
  </si>
  <si>
    <t>  Új gépköltség: 1480 Ft/m3</t>
  </si>
  <si>
    <t>Felújítási ár: 1480 Ft/m3</t>
  </si>
  <si>
    <t>  Felújítási anyagár: 0 Ft/m3</t>
  </si>
  <si>
    <t>  Felújítási gépköltség: 1480 Ft/m3</t>
  </si>
  <si>
    <t>m3</t>
  </si>
  <si>
    <t>Tömörítés</t>
  </si>
  <si>
    <t>MVH kód: 21-008-0016263 </t>
  </si>
  <si>
    <t>Kód: 21-008-003.1.1</t>
  </si>
  <si>
    <t>Simító hengerlésa földmű (tükör és padka) felületén,</t>
  </si>
  <si>
    <t>gépi erővel,</t>
  </si>
  <si>
    <t>3,0 m szélességig</t>
  </si>
  <si>
    <t>Új ár: 322,3 Ft/m2</t>
  </si>
  <si>
    <t>  Új anyag ár: 2,3 Ft/m2</t>
  </si>
  <si>
    <t>  Új gépköltség: 320 Ft/m2</t>
  </si>
  <si>
    <t>Felújítási ár: 322,3 Ft/m2</t>
  </si>
  <si>
    <t>  Felújítási anyagár: 2,3 Ft/m2</t>
  </si>
  <si>
    <t>  Felújítási gépköltség: 320 Ft/m2</t>
  </si>
  <si>
    <t>MVH kód: 21-011-0016406 </t>
  </si>
  <si>
    <t>Kód: 21-011-001.2.1</t>
  </si>
  <si>
    <t>Kiegészítő tevékenységek</t>
  </si>
  <si>
    <t>Fejtett föld felrakása szállítóeszközre,</t>
  </si>
  <si>
    <t>géppel,</t>
  </si>
  <si>
    <t>talajosztály I-IV.</t>
  </si>
  <si>
    <t>Új ár: 420 Ft/m3</t>
  </si>
  <si>
    <t>  Új gépköltség: 420 Ft/m3</t>
  </si>
  <si>
    <t>Felújítási ár: 420 Ft/m3</t>
  </si>
  <si>
    <t>  Felújítási gépköltség: 420 Ft/m3</t>
  </si>
  <si>
    <t>járda készítés összesen:</t>
  </si>
  <si>
    <t>21. Irtás és földmunka:</t>
  </si>
  <si>
    <t>21. Irtás és földmunka összesen:</t>
  </si>
  <si>
    <t>MVH kód: 64-002-0693671 </t>
  </si>
  <si>
    <t>Kód: 64-002-001.2-0820120</t>
  </si>
  <si>
    <t>Közlekedés építési munkák</t>
  </si>
  <si>
    <t>Beton pályaburkolat készítése</t>
  </si>
  <si>
    <t>Út- és térburkolat</t>
  </si>
  <si>
    <t>Egyrétegű út- és térburkolat készítése14-24 cm vastagsággal, védőbevonatos utókezeléssel,egyenes vagy íves kivitelben, egyoldali eséssel,</t>
  </si>
  <si>
    <t>3,01-5,00 m sávszélesség között</t>
  </si>
  <si>
    <t>Beton pályaburkolat CP 3,5/2,5 jelűpályaburkoló beton (C25)</t>
  </si>
  <si>
    <t>Rezsi óradíj: 1860 Ft/óra</t>
  </si>
  <si>
    <t>Új ár: 36966,4 Ft/m3</t>
  </si>
  <si>
    <t>  Új anyag ár: 29830 Ft/m3</t>
  </si>
  <si>
    <t>  Új gépköltség: 2505 Ft/m3</t>
  </si>
  <si>
    <t>Felújítási ár: 37744,8 Ft/m3</t>
  </si>
  <si>
    <t>  Felújítási anyagár: 29981 Ft/m3</t>
  </si>
  <si>
    <t>  Felújítási gépköltség: 2965 Ft/m3</t>
  </si>
  <si>
    <t>64. Beton pályaburkolat készítése</t>
  </si>
  <si>
    <t>MVH kód: 64-006-0693862 </t>
  </si>
  <si>
    <t>Kód: 64-006-001.1.1</t>
  </si>
  <si>
    <t>Hézagkészítések</t>
  </si>
  <si>
    <t>Vak vagy zsugorodási hézag készítése egyrétegű zú-zottkőbeton burkolatba,</t>
  </si>
  <si>
    <t>a kiöntés alá tömítőzsinór elhelyezésével, kenéssel és hézagkiöntéssel,</t>
  </si>
  <si>
    <t>hézagrés 3-4 mm szélességben, 100 mm mélységig,géppel fűrészelve, 8-10 mmx30 mm rávágással</t>
  </si>
  <si>
    <t>Új ár: 8064 Ft/m</t>
  </si>
  <si>
    <t>  Új anyag ár: 4559 Ft/m</t>
  </si>
  <si>
    <t>  Új gépköltség: 2854 Ft/m</t>
  </si>
  <si>
    <t>Felújítási ár: 8271,6 Ft/m</t>
  </si>
  <si>
    <t>  Felújítási anyagár: 4631 Ft/m</t>
  </si>
  <si>
    <t>  Felújítási gépköltség: 2971 Ft/m</t>
  </si>
  <si>
    <t>m</t>
  </si>
  <si>
    <t>64. Beton pályaburkolat összesen</t>
  </si>
  <si>
    <t>311,8 m2 betonozás összesen:</t>
  </si>
  <si>
    <t>156,7 m2 betonozás</t>
  </si>
  <si>
    <t>156,7 m2 betonozás összesen:</t>
  </si>
  <si>
    <t>115,2 m2 betonozása</t>
  </si>
  <si>
    <t>115,2 m2 betonozás összesen:</t>
  </si>
  <si>
    <t>350 m2 betonozása</t>
  </si>
  <si>
    <t>350 m2 betonozás összesen:</t>
  </si>
  <si>
    <t>109 m2 betonozása</t>
  </si>
  <si>
    <t>109 m2 betonozás összesen:</t>
  </si>
  <si>
    <t>153 m2 betonozása</t>
  </si>
  <si>
    <t>153 m2 betonozás összesen:</t>
  </si>
  <si>
    <t>339 m2 betonozása</t>
  </si>
  <si>
    <t>339 m2 betonozás összesen:</t>
  </si>
  <si>
    <t>55,8m2 betonozása</t>
  </si>
  <si>
    <t>55,8 m2 betonozás összesen:</t>
  </si>
  <si>
    <t>Lóistálló előtti térkövezés</t>
  </si>
  <si>
    <t>62. Kőburkolat készítése</t>
  </si>
  <si>
    <t>Kőburkolat készítése</t>
  </si>
  <si>
    <t>MVH kód: 62-003-0678475 </t>
  </si>
  <si>
    <t>Kód: 62-003-005-0611061</t>
  </si>
  <si>
    <t>Burkolatok</t>
  </si>
  <si>
    <t>K' Tétel</t>
  </si>
  <si>
    <t>burkolókő 20x10x8 cm, szürke</t>
  </si>
  <si>
    <t>Térburkolat készítése, zúzalék ágyazatra,burkolólappal,20x10x8 cm-es</t>
  </si>
  <si>
    <t>100 cm hosszú elemekből, kerti szegéllyel</t>
  </si>
  <si>
    <t>Járda</t>
  </si>
  <si>
    <t>311,8 m2 es</t>
  </si>
  <si>
    <t>156,7 m2 es</t>
  </si>
  <si>
    <t>115,2 m2 es</t>
  </si>
  <si>
    <t>350 m2 es</t>
  </si>
  <si>
    <t>109 m2 es</t>
  </si>
  <si>
    <t>153 m2 es</t>
  </si>
  <si>
    <t>339 m2 es</t>
  </si>
  <si>
    <t>55,8 m2 es</t>
  </si>
  <si>
    <t>térkövezés lóistálló</t>
  </si>
  <si>
    <t>Topa</t>
  </si>
  <si>
    <t>MVH</t>
  </si>
  <si>
    <t>MVH kód: 21-008-0016210 </t>
  </si>
  <si>
    <t>Kód: 21-008-002.1.3</t>
  </si>
  <si>
    <t>Tömörítés bármely tömörítési osztálybangépi erővel,</t>
  </si>
  <si>
    <t>nagy felületen,</t>
  </si>
  <si>
    <t>tömörségi fok: 95%</t>
  </si>
  <si>
    <t>Új ár: 595 Ft/m3</t>
  </si>
  <si>
    <t>  Új anyag ár: 9 Ft/m3</t>
  </si>
  <si>
    <t>  Új gépköltség: 586 Ft/m3</t>
  </si>
  <si>
    <t>Felújítási ár: 595 Ft/m3</t>
  </si>
  <si>
    <t>  Felújítási anyagár: 9 Ft/m3</t>
  </si>
  <si>
    <t>  Felújítási gépköltség: 586 Ft/m3</t>
  </si>
  <si>
    <t xml:space="preserve">RIGIPS  falburkolat  3.20.05a /3-6/, /6-9/, /9-12/ cm állítható hevederre szerelve, RB 12,5, RF 12,5, RBI 12,5, RF 15 mm vastag lapokból 3.20.05a /3-6/ cm állítható hevederre szerelt RB 12,5 mm-es RIGIPS lap </t>
  </si>
  <si>
    <t>33. Falazás és egyéb köműves munkák</t>
  </si>
  <si>
    <t xml:space="preserve">Műanyag-diszperziós festés, gletteléssel gipszkarton felületen két rétegben, fehér vagy színes festékkel, sima felületen Lucite beltéri falfesték, színes </t>
  </si>
  <si>
    <r>
      <rPr>
        <b/>
        <sz val="11"/>
        <color indexed="8"/>
        <rFont val="Calibri"/>
        <family val="2"/>
        <charset val="238"/>
      </rPr>
      <t>K téte</t>
    </r>
    <r>
      <rPr>
        <sz val="11"/>
        <color theme="1"/>
        <rFont val="Calibri"/>
        <family val="2"/>
        <charset val="238"/>
        <scheme val="minor"/>
      </rPr>
      <t>l -47-01-137-0148011</t>
    </r>
  </si>
  <si>
    <t>47. Felületképzés</t>
  </si>
  <si>
    <t>33. Munkanem összesen:</t>
  </si>
  <si>
    <t>47. Munkanem összesen:</t>
  </si>
  <si>
    <t>kis tároló</t>
  </si>
  <si>
    <t>48. Szigetelés</t>
  </si>
  <si>
    <t>nagy tároló</t>
  </si>
  <si>
    <t>48. Munkanem összesen:</t>
  </si>
  <si>
    <t>15. Zsaluzás állványozás</t>
  </si>
  <si>
    <t>1.</t>
  </si>
  <si>
    <t>2.</t>
  </si>
  <si>
    <t>15. Munkanem összesen:</t>
  </si>
  <si>
    <t>Mind összesen:</t>
  </si>
  <si>
    <t>még elszámolható</t>
  </si>
  <si>
    <t>Roland eredeti</t>
  </si>
  <si>
    <t>külünbség még kell:</t>
  </si>
  <si>
    <t>MVH kód: 33-091-0095680 </t>
  </si>
  <si>
    <t>Kód: 33-091-008.1.1-2110002</t>
  </si>
  <si>
    <t>Falazás és egyéb kőműves munkák</t>
  </si>
  <si>
    <t>Javítások, pótlások</t>
  </si>
  <si>
    <t>Teherhordó és kitöltő falazat,égetett agyag-kerámia termékekből,kifalazások</t>
  </si>
  <si>
    <t>egymás mellé helyezett kiváltó acélgerendákközeinek kifalazása,</t>
  </si>
  <si>
    <t>kisméretű téglával</t>
  </si>
  <si>
    <t>Kisméretű tömör tégla 250x120x65 mm I.o.M 1 (Hf10-mc) falazó, cementes mészhabarcs</t>
  </si>
  <si>
    <t>Rezsi óradíj: 1760 Ft/óra</t>
  </si>
  <si>
    <t>Új ár: 0 Ft/m</t>
  </si>
  <si>
    <t>  Új anyag ár: 0 Ft/m</t>
  </si>
  <si>
    <t>  Új gépköltség: 0 Ft/m</t>
  </si>
  <si>
    <t>Felújítási ár: 2032,8 Ft/m</t>
  </si>
  <si>
    <t>  Felújítási anyagár: 396 Ft/m</t>
  </si>
  <si>
    <t>  Felújítási gépköltség: 0 Ft/m</t>
  </si>
  <si>
    <t>MVH kód: 48-010-0577001 </t>
  </si>
  <si>
    <t>Kód: 48-010-001.1.1.2-0113305</t>
  </si>
  <si>
    <t>Szakipari munkák</t>
  </si>
  <si>
    <t>Szigetelés</t>
  </si>
  <si>
    <t>Homlokzati hőszigetelőrendszerek</t>
  </si>
  <si>
    <t>Homlokzati hőszigetelés, üvegszövetháló-erősítéssel,(mechanikai rögzítés, felületi zárás valamint kiegészítő profilokkülön tételben szerepelnek),</t>
  </si>
  <si>
    <t>egyenes él-képzésű, normál homlokzati EPS hőszigetelő lapokkal,</t>
  </si>
  <si>
    <t>ragasztópaszta + cementből képzett ragasztóba,</t>
  </si>
  <si>
    <t>tagolt sík, függőleges falon</t>
  </si>
  <si>
    <t>AUSTROTHERM AT H-80 hőszigetelő lemez, vastagság: 50 mm, hővezetési ellenállás: RçD = 1,25 m˛K/W</t>
  </si>
  <si>
    <t>Rezsi óradíj: 2510 Ft/óra</t>
  </si>
  <si>
    <t>Új ár: 6469,3 Ft/m2</t>
  </si>
  <si>
    <t>  Új anyag ár: 2378 Ft/m2</t>
  </si>
  <si>
    <t>Felújítási ár: 6753,4 Ft/m2</t>
  </si>
  <si>
    <t>  Felújítási anyagár: 2386 Ft/m2</t>
  </si>
  <si>
    <t>nagy</t>
  </si>
  <si>
    <t>kis</t>
  </si>
  <si>
    <t>39. Szárazépítés</t>
  </si>
  <si>
    <t>MVH kód: 39-001-0160804 </t>
  </si>
  <si>
    <t>Kód: 39-001-081.1.1-0120032</t>
  </si>
  <si>
    <t>Szárazépítés</t>
  </si>
  <si>
    <t>"K" tétel</t>
  </si>
  <si>
    <t>39. Szárazépítés összesen:</t>
  </si>
  <si>
    <t>Munkanem</t>
  </si>
  <si>
    <t>nettó összeg</t>
  </si>
  <si>
    <t>45. Lakatos szerkezetek elhelyezése</t>
  </si>
  <si>
    <t>33. Falazás</t>
  </si>
  <si>
    <t>MVH kód: 63-005-0693313 </t>
  </si>
  <si>
    <t>Kód: 63-005-003.7-0750580</t>
  </si>
  <si>
    <t>Bitumenes alap és makadámburkolat készítése</t>
  </si>
  <si>
    <t>Bitumenes burkolatok</t>
  </si>
  <si>
    <t>Hengerelt aszfalt kopóréteg készítése,az alatta lévő réteg felületének előzetesletakarításával és bitumenes permetezéssel,</t>
  </si>
  <si>
    <t>vékony rétegben teríthető ZMA-12 jelűkeverékekkel, 3,0-5,0 cm vastagság között</t>
  </si>
  <si>
    <t>ZMA-12 jelű asztfaltkeverék zúzottkővel,modifikált bitumennel</t>
  </si>
  <si>
    <t>Új ár: 90147,8 Ft/m3</t>
  </si>
  <si>
    <t>  Új anyag ár: 81447 Ft/m3</t>
  </si>
  <si>
    <t>  Új gépköltség: 7250 Ft/m3</t>
  </si>
  <si>
    <t>Felújítási ár: 92958,2 Ft/m3</t>
  </si>
  <si>
    <t>  Felújítási anyagár: 83023 Ft/m3</t>
  </si>
  <si>
    <t>  Felújítási gépköltség: 8410 Ft/m3</t>
  </si>
  <si>
    <t>63. Bitumenes alap és makadámburkolat készítése</t>
  </si>
  <si>
    <t>MVH kód: 62-003-0678933 </t>
  </si>
  <si>
    <t>Kód: 62-003-008.1-0613886</t>
  </si>
  <si>
    <t>Tér- vagy járdaburkolat készítése, betonburkolókőből soros, halszálka, parketta vagykazettás kötésben, homokágyazatba fektetve,</t>
  </si>
  <si>
    <t>20x10x4, 10x20x6, 10x20x8 cm-es méretű idomkővel</t>
  </si>
  <si>
    <t>LEIER Piazza 10x20x8 cm, szürke</t>
  </si>
  <si>
    <t>Rezsi óradíj: 2020 Ft/óra</t>
  </si>
  <si>
    <t>Új ár: 4558,8 Ft/m2</t>
  </si>
  <si>
    <t>  Új anyag ár: 2861 Ft/m2</t>
  </si>
  <si>
    <t>  Új gépköltség: 405 Ft/m2</t>
  </si>
  <si>
    <t>Felújítási ár: 4675,4 Ft/m2</t>
  </si>
  <si>
    <t>  Felújítási anyagár: 2917 Ft/m2</t>
  </si>
  <si>
    <t>  Felújítási gépköltség: 405 Ft/m2</t>
  </si>
  <si>
    <t>Lóistálló és egyéb  térkövezés</t>
  </si>
  <si>
    <t>243,2 m2 betonozás</t>
  </si>
  <si>
    <t>63. Bitumenes alap és makadámburkolat készítése összesen:</t>
  </si>
  <si>
    <t>62. Kőburkolat készítése:</t>
  </si>
  <si>
    <t>62. Kőburkolat készítése összesen:</t>
  </si>
  <si>
    <t>egyéb munka összesen:</t>
  </si>
  <si>
    <t>243,2 m2 betonozás összesen:</t>
  </si>
  <si>
    <t>Nagy tároló előtti betonozás</t>
  </si>
  <si>
    <t>Felület összesítő:</t>
  </si>
  <si>
    <t>me.e.</t>
  </si>
  <si>
    <t>Nagy épület:</t>
  </si>
  <si>
    <t>Kis tároló:</t>
  </si>
  <si>
    <t>Viacolor burkolat:</t>
  </si>
  <si>
    <t>Lóistálló Viacolor burkolat:</t>
  </si>
  <si>
    <t>Nagy épület melletti burkolat:</t>
  </si>
  <si>
    <t>összesen:</t>
  </si>
  <si>
    <t>Magtár melletti bevezető út:</t>
  </si>
  <si>
    <t>Összes beton burkolat:</t>
  </si>
  <si>
    <t>Burkolatok összesen:</t>
  </si>
  <si>
    <t>Nettó összeg:</t>
  </si>
  <si>
    <t>Bruttó összeg:</t>
  </si>
  <si>
    <t>Áfa 27 %</t>
  </si>
  <si>
    <t>48. Szigetelések</t>
  </si>
  <si>
    <t>48. Szigetelések összesen:</t>
  </si>
  <si>
    <t>…………………….</t>
  </si>
  <si>
    <t>aláírás</t>
  </si>
  <si>
    <t>KÖLTSÉGVETÉSI ÖSSZESÍTŐ - ÉPÍTÉSI MUNKÁK</t>
  </si>
  <si>
    <t xml:space="preserve">                                       </t>
  </si>
  <si>
    <t>Megnevezés</t>
  </si>
  <si>
    <t>Vállalási ár</t>
  </si>
  <si>
    <t>1. Építmény közvetlen költsége</t>
  </si>
  <si>
    <t>1.1 Közvetlen önköltség összesen</t>
  </si>
  <si>
    <t>2.1 ÁFA vetítési alap</t>
  </si>
  <si>
    <t>2.2 Áfa</t>
  </si>
  <si>
    <t>3.  A munka ára</t>
  </si>
  <si>
    <t>……………………..……..</t>
  </si>
  <si>
    <t>Aláírás</t>
  </si>
  <si>
    <t>1./ Építési munkák</t>
  </si>
  <si>
    <t xml:space="preserve">          </t>
  </si>
  <si>
    <t>Költségvetési főösszesítő</t>
  </si>
  <si>
    <t>Verzió:2016-1</t>
  </si>
  <si>
    <t xml:space="preserve">MVH kód: 48-007-3301426 </t>
  </si>
  <si>
    <t>Kód: 48-007-056.1.3.1-0113544</t>
  </si>
  <si>
    <t>Hőszigetelések</t>
  </si>
  <si>
    <t>Alátét- és elválasztó rétegek beépítése,</t>
  </si>
  <si>
    <t>védőlemez-, műanyagfátyol-, fólia vagy műanyagfilc egy rétegben, átlapolással, rögzítés nélkül,</t>
  </si>
  <si>
    <t>padló, födém szigeteléseknél,</t>
  </si>
  <si>
    <t>vízszintes felületen</t>
  </si>
  <si>
    <t>AUSTROTHERM polietilén fólia, 0,09 mm vastagságú, 2 m szélességű</t>
  </si>
  <si>
    <t>Kelt: …………..</t>
  </si>
  <si>
    <t>Név: Felsőnyék Községi Önkormányzat</t>
  </si>
  <si>
    <t>Cím: 7099 Felsőnyék, Kossuth u. 57.</t>
  </si>
  <si>
    <t>Kelt: ………………..</t>
  </si>
  <si>
    <t xml:space="preserve">A munka leírása:   A Polgármesteri Hivatal külső felújítása és energetikia korszerusítése                    </t>
  </si>
  <si>
    <t>Udvari parkoló térburkoláshoz tartozó szigetelés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</si>
</sst>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 CE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Times New Roman CE"/>
      <charset val="238"/>
    </font>
    <font>
      <b/>
      <sz val="16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6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7" fillId="0" borderId="0"/>
  </cellStyleXfs>
  <cellXfs count="17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3" fontId="5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0" fillId="0" borderId="0" xfId="0" applyNumberFormat="1"/>
    <xf numFmtId="0" fontId="8" fillId="0" borderId="0" xfId="0" applyFon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9" fillId="0" borderId="2" xfId="0" applyFont="1" applyBorder="1" applyAlignment="1">
      <alignment wrapText="1"/>
    </xf>
    <xf numFmtId="4" fontId="9" fillId="0" borderId="2" xfId="0" applyNumberFormat="1" applyFont="1" applyBorder="1"/>
    <xf numFmtId="0" fontId="9" fillId="0" borderId="2" xfId="0" applyFont="1" applyBorder="1"/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0" fillId="0" borderId="0" xfId="0" applyBorder="1"/>
    <xf numFmtId="0" fontId="1" fillId="0" borderId="0" xfId="0" quotePrefix="1" applyFont="1" applyAlignment="1">
      <alignment horizontal="center" wrapText="1"/>
    </xf>
    <xf numFmtId="3" fontId="0" fillId="0" borderId="0" xfId="0" applyNumberFormat="1"/>
    <xf numFmtId="0" fontId="0" fillId="0" borderId="3" xfId="0" applyBorder="1"/>
    <xf numFmtId="4" fontId="0" fillId="0" borderId="3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horizontal="center"/>
    </xf>
    <xf numFmtId="0" fontId="12" fillId="0" borderId="0" xfId="0" applyFont="1" applyAlignment="1">
      <alignment vertical="top" wrapText="1"/>
    </xf>
    <xf numFmtId="0" fontId="5" fillId="0" borderId="1" xfId="0" applyFont="1" applyBorder="1"/>
    <xf numFmtId="4" fontId="5" fillId="0" borderId="1" xfId="0" applyNumberFormat="1" applyFont="1" applyBorder="1"/>
    <xf numFmtId="3" fontId="5" fillId="0" borderId="1" xfId="0" applyNumberFormat="1" applyFont="1" applyBorder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4" fontId="0" fillId="0" borderId="0" xfId="0" applyNumberFormat="1" applyFont="1"/>
    <xf numFmtId="3" fontId="0" fillId="0" borderId="0" xfId="0" applyNumberFormat="1" applyFont="1"/>
    <xf numFmtId="0" fontId="0" fillId="0" borderId="1" xfId="0" applyFont="1" applyBorder="1"/>
    <xf numFmtId="4" fontId="0" fillId="0" borderId="1" xfId="0" applyNumberFormat="1" applyFont="1" applyBorder="1"/>
    <xf numFmtId="3" fontId="0" fillId="0" borderId="1" xfId="0" applyNumberFormat="1" applyFont="1" applyBorder="1"/>
    <xf numFmtId="0" fontId="14" fillId="0" borderId="0" xfId="0" applyFont="1" applyBorder="1" applyAlignment="1">
      <alignment vertical="top" wrapText="1"/>
    </xf>
    <xf numFmtId="3" fontId="15" fillId="0" borderId="0" xfId="0" applyNumberFormat="1" applyFont="1"/>
    <xf numFmtId="3" fontId="16" fillId="0" borderId="0" xfId="0" applyNumberFormat="1" applyFont="1"/>
    <xf numFmtId="3" fontId="7" fillId="0" borderId="0" xfId="0" applyNumberFormat="1" applyFont="1"/>
    <xf numFmtId="0" fontId="5" fillId="0" borderId="0" xfId="0" applyFont="1" applyBorder="1"/>
    <xf numFmtId="3" fontId="1" fillId="0" borderId="1" xfId="0" applyNumberFormat="1" applyFont="1" applyBorder="1"/>
    <xf numFmtId="3" fontId="7" fillId="0" borderId="1" xfId="0" applyNumberFormat="1" applyFont="1" applyBorder="1"/>
    <xf numFmtId="0" fontId="14" fillId="0" borderId="1" xfId="0" applyFont="1" applyBorder="1" applyAlignment="1">
      <alignment horizontal="right" vertical="top" wrapText="1"/>
    </xf>
    <xf numFmtId="0" fontId="7" fillId="0" borderId="1" xfId="0" applyFont="1" applyBorder="1"/>
    <xf numFmtId="0" fontId="13" fillId="0" borderId="1" xfId="0" applyFont="1" applyBorder="1" applyAlignment="1">
      <alignment vertical="top" wrapText="1"/>
    </xf>
    <xf numFmtId="3" fontId="13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4" fontId="7" fillId="0" borderId="4" xfId="0" applyNumberFormat="1" applyFont="1" applyBorder="1"/>
    <xf numFmtId="3" fontId="7" fillId="0" borderId="4" xfId="0" applyNumberFormat="1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3" fontId="1" fillId="0" borderId="0" xfId="0" applyNumberFormat="1" applyFont="1" applyBorder="1"/>
    <xf numFmtId="0" fontId="0" fillId="0" borderId="0" xfId="0" applyFont="1" applyBorder="1"/>
    <xf numFmtId="4" fontId="0" fillId="0" borderId="0" xfId="0" applyNumberFormat="1" applyFont="1" applyBorder="1"/>
    <xf numFmtId="3" fontId="0" fillId="0" borderId="0" xfId="0" applyNumberFormat="1" applyFont="1" applyBorder="1"/>
    <xf numFmtId="3" fontId="10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13" fillId="0" borderId="0" xfId="0" applyFont="1" applyBorder="1" applyAlignment="1">
      <alignment vertical="top" wrapText="1"/>
    </xf>
    <xf numFmtId="3" fontId="7" fillId="0" borderId="0" xfId="0" applyNumberFormat="1" applyFont="1" applyBorder="1"/>
    <xf numFmtId="0" fontId="19" fillId="0" borderId="0" xfId="0" applyFont="1" applyAlignment="1">
      <alignment vertical="top" wrapText="1"/>
    </xf>
    <xf numFmtId="164" fontId="5" fillId="0" borderId="0" xfId="1" applyNumberFormat="1" applyFont="1" applyBorder="1"/>
    <xf numFmtId="3" fontId="0" fillId="0" borderId="0" xfId="0" applyNumberFormat="1" applyBorder="1"/>
    <xf numFmtId="3" fontId="9" fillId="0" borderId="2" xfId="0" applyNumberFormat="1" applyFont="1" applyBorder="1"/>
    <xf numFmtId="3" fontId="1" fillId="0" borderId="0" xfId="0" applyNumberFormat="1" applyFont="1"/>
    <xf numFmtId="0" fontId="0" fillId="0" borderId="5" xfId="0" applyBorder="1"/>
    <xf numFmtId="4" fontId="0" fillId="0" borderId="5" xfId="0" applyNumberFormat="1" applyBorder="1"/>
    <xf numFmtId="0" fontId="0" fillId="0" borderId="5" xfId="0" applyBorder="1" applyAlignment="1">
      <alignment horizontal="center"/>
    </xf>
    <xf numFmtId="0" fontId="20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/>
    <xf numFmtId="4" fontId="16" fillId="0" borderId="0" xfId="0" applyNumberFormat="1" applyFont="1"/>
    <xf numFmtId="0" fontId="0" fillId="0" borderId="7" xfId="0" applyBorder="1"/>
    <xf numFmtId="0" fontId="0" fillId="0" borderId="8" xfId="0" applyBorder="1"/>
    <xf numFmtId="4" fontId="16" fillId="0" borderId="3" xfId="0" applyNumberFormat="1" applyFont="1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3" fontId="3" fillId="0" borderId="0" xfId="0" applyNumberFormat="1" applyFont="1"/>
    <xf numFmtId="0" fontId="3" fillId="0" borderId="0" xfId="0" applyFont="1" applyBorder="1"/>
    <xf numFmtId="0" fontId="3" fillId="0" borderId="12" xfId="0" applyFont="1" applyBorder="1"/>
    <xf numFmtId="3" fontId="2" fillId="0" borderId="12" xfId="0" applyNumberFormat="1" applyFont="1" applyBorder="1"/>
    <xf numFmtId="0" fontId="23" fillId="0" borderId="0" xfId="0" applyFont="1" applyAlignment="1">
      <alignment horizontal="right"/>
    </xf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3" fontId="2" fillId="0" borderId="0" xfId="0" applyNumberFormat="1" applyFont="1" applyBorder="1"/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0" fontId="4" fillId="0" borderId="0" xfId="2" applyFont="1" applyAlignment="1">
      <alignment vertical="top"/>
    </xf>
    <xf numFmtId="0" fontId="27" fillId="0" borderId="0" xfId="2"/>
    <xf numFmtId="3" fontId="4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3" fontId="6" fillId="0" borderId="0" xfId="2" applyNumberFormat="1" applyFont="1" applyAlignment="1">
      <alignment vertical="top"/>
    </xf>
    <xf numFmtId="0" fontId="6" fillId="0" borderId="0" xfId="2" applyFont="1" applyAlignment="1"/>
    <xf numFmtId="0" fontId="6" fillId="0" borderId="0" xfId="2" applyFont="1" applyAlignment="1">
      <alignment horizontal="center" vertical="top"/>
    </xf>
    <xf numFmtId="0" fontId="27" fillId="0" borderId="0" xfId="2" applyAlignment="1">
      <alignment horizontal="center" vertical="top"/>
    </xf>
    <xf numFmtId="3" fontId="27" fillId="0" borderId="0" xfId="2" applyNumberFormat="1" applyAlignment="1">
      <alignment horizontal="center" vertical="top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3" fontId="4" fillId="0" borderId="12" xfId="2" applyNumberFormat="1" applyFont="1" applyBorder="1" applyAlignment="1">
      <alignment vertical="center"/>
    </xf>
    <xf numFmtId="10" fontId="6" fillId="0" borderId="3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vertical="center"/>
    </xf>
    <xf numFmtId="0" fontId="6" fillId="0" borderId="0" xfId="2" applyFont="1" applyBorder="1" applyAlignment="1">
      <alignment vertical="top"/>
    </xf>
    <xf numFmtId="0" fontId="6" fillId="0" borderId="0" xfId="2" applyFont="1" applyAlignment="1">
      <alignment horizontal="left" vertical="top"/>
    </xf>
    <xf numFmtId="0" fontId="31" fillId="0" borderId="0" xfId="2" applyFont="1" applyAlignment="1">
      <alignment vertical="center"/>
    </xf>
    <xf numFmtId="0" fontId="31" fillId="0" borderId="0" xfId="2" applyFont="1" applyAlignment="1">
      <alignment vertical="top"/>
    </xf>
    <xf numFmtId="3" fontId="31" fillId="0" borderId="0" xfId="2" applyNumberFormat="1" applyFont="1" applyAlignment="1">
      <alignment vertical="top"/>
    </xf>
    <xf numFmtId="0" fontId="6" fillId="0" borderId="13" xfId="2" applyFont="1" applyBorder="1" applyAlignment="1">
      <alignment vertical="center"/>
    </xf>
    <xf numFmtId="3" fontId="6" fillId="0" borderId="13" xfId="2" applyNumberFormat="1" applyFont="1" applyBorder="1" applyAlignment="1">
      <alignment vertical="center"/>
    </xf>
    <xf numFmtId="0" fontId="32" fillId="0" borderId="1" xfId="0" applyFont="1" applyBorder="1"/>
    <xf numFmtId="3" fontId="21" fillId="0" borderId="1" xfId="0" applyNumberFormat="1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/>
    <xf numFmtId="4" fontId="34" fillId="0" borderId="0" xfId="0" applyNumberFormat="1" applyFont="1"/>
    <xf numFmtId="3" fontId="34" fillId="0" borderId="0" xfId="0" applyNumberFormat="1" applyFont="1"/>
    <xf numFmtId="0" fontId="35" fillId="0" borderId="0" xfId="0" applyFont="1"/>
    <xf numFmtId="3" fontId="24" fillId="0" borderId="0" xfId="0" applyNumberFormat="1" applyFont="1" applyAlignment="1">
      <alignment horizontal="center"/>
    </xf>
    <xf numFmtId="0" fontId="6" fillId="0" borderId="0" xfId="2" applyFont="1" applyAlignment="1">
      <alignment horizontal="center" vertical="top"/>
    </xf>
    <xf numFmtId="3" fontId="24" fillId="0" borderId="0" xfId="0" applyNumberFormat="1" applyFont="1" applyAlignment="1">
      <alignment horizontal="center"/>
    </xf>
    <xf numFmtId="0" fontId="4" fillId="0" borderId="0" xfId="2" applyFont="1" applyAlignment="1">
      <alignment vertical="top"/>
    </xf>
    <xf numFmtId="0" fontId="1" fillId="0" borderId="0" xfId="2" applyFont="1" applyAlignment="1">
      <alignment vertical="top"/>
    </xf>
    <xf numFmtId="0" fontId="29" fillId="0" borderId="0" xfId="2" applyFont="1" applyAlignment="1">
      <alignment horizontal="center" vertical="top"/>
    </xf>
    <xf numFmtId="0" fontId="30" fillId="0" borderId="0" xfId="2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Ezres" xfId="1" builtinId="3"/>
    <cellStyle name="Normál" xfId="0" builtinId="0"/>
    <cellStyle name="Normál_TERC mintára költségveté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1" workbookViewId="0">
      <selection activeCell="A13" sqref="A13"/>
    </sheetView>
  </sheetViews>
  <sheetFormatPr defaultColWidth="9.140625" defaultRowHeight="15.75" x14ac:dyDescent="0.2"/>
  <cols>
    <col min="1" max="1" width="36.42578125" style="135" customWidth="1"/>
    <col min="2" max="2" width="10.7109375" style="135" customWidth="1"/>
    <col min="3" max="3" width="15.7109375" style="135" customWidth="1"/>
    <col min="4" max="4" width="18.7109375" style="136" customWidth="1"/>
    <col min="5" max="16384" width="9.140625" style="133"/>
  </cols>
  <sheetData>
    <row r="1" spans="1:12" x14ac:dyDescent="0.25">
      <c r="A1" s="162"/>
      <c r="B1" s="163"/>
      <c r="C1" s="163"/>
      <c r="D1" s="164"/>
      <c r="E1" s="165"/>
      <c r="F1" s="164"/>
      <c r="G1" s="166"/>
      <c r="H1" s="166"/>
    </row>
    <row r="2" spans="1:12" x14ac:dyDescent="0.25">
      <c r="A2" s="162"/>
      <c r="B2" s="163"/>
      <c r="C2" s="163"/>
      <c r="D2" s="164"/>
      <c r="E2" s="165"/>
      <c r="F2" s="164"/>
      <c r="G2" s="166"/>
      <c r="H2" s="166"/>
    </row>
    <row r="3" spans="1:12" x14ac:dyDescent="0.25">
      <c r="A3" s="133"/>
      <c r="B3" s="163"/>
      <c r="C3" s="163"/>
      <c r="D3" s="164"/>
      <c r="E3" s="165"/>
      <c r="F3" s="164"/>
      <c r="G3" s="166"/>
      <c r="H3" s="166"/>
    </row>
    <row r="4" spans="1:12" x14ac:dyDescent="0.25">
      <c r="A4" s="137" t="s">
        <v>324</v>
      </c>
    </row>
    <row r="5" spans="1:12" x14ac:dyDescent="0.2">
      <c r="A5" s="135" t="s">
        <v>325</v>
      </c>
    </row>
    <row r="7" spans="1:12" x14ac:dyDescent="0.2">
      <c r="A7" s="135" t="s">
        <v>301</v>
      </c>
    </row>
    <row r="8" spans="1:12" x14ac:dyDescent="0.2">
      <c r="A8" s="135" t="s">
        <v>327</v>
      </c>
    </row>
    <row r="9" spans="1:12" x14ac:dyDescent="0.2">
      <c r="A9" s="135" t="s">
        <v>325</v>
      </c>
    </row>
    <row r="12" spans="1:12" ht="18.75" x14ac:dyDescent="0.3">
      <c r="A12" s="170" t="s">
        <v>328</v>
      </c>
      <c r="B12" s="170"/>
      <c r="C12" s="170"/>
      <c r="D12" s="170"/>
      <c r="I12" s="171"/>
      <c r="J12" s="172"/>
      <c r="K12" s="172"/>
      <c r="L12" s="172"/>
    </row>
    <row r="13" spans="1:12" x14ac:dyDescent="0.2">
      <c r="I13" s="132"/>
      <c r="J13" s="132"/>
      <c r="K13" s="132"/>
      <c r="L13" s="134"/>
    </row>
    <row r="14" spans="1:12" ht="21" x14ac:dyDescent="0.2">
      <c r="A14" s="173" t="s">
        <v>313</v>
      </c>
      <c r="B14" s="174"/>
      <c r="C14" s="174"/>
      <c r="D14" s="174"/>
      <c r="I14" s="135"/>
      <c r="J14" s="135"/>
      <c r="K14" s="135"/>
      <c r="L14" s="136"/>
    </row>
    <row r="15" spans="1:12" x14ac:dyDescent="0.2">
      <c r="A15" s="138"/>
      <c r="B15" s="139"/>
      <c r="C15" s="139"/>
      <c r="D15" s="140"/>
      <c r="I15" s="135"/>
      <c r="J15" s="135"/>
      <c r="K15" s="135"/>
      <c r="L15" s="136"/>
    </row>
    <row r="16" spans="1:12" ht="24.95" customHeight="1" x14ac:dyDescent="0.2">
      <c r="A16" s="141" t="s">
        <v>302</v>
      </c>
      <c r="B16" s="141"/>
      <c r="C16" s="142"/>
      <c r="D16" s="143" t="s">
        <v>303</v>
      </c>
    </row>
    <row r="17" spans="1:4" ht="24.95" customHeight="1" thickBot="1" x14ac:dyDescent="0.25">
      <c r="A17" s="144" t="s">
        <v>311</v>
      </c>
      <c r="B17" s="144"/>
      <c r="C17" s="145"/>
      <c r="D17" s="146">
        <f>'Összesítő építési munkák'!B8</f>
        <v>0</v>
      </c>
    </row>
    <row r="18" spans="1:4" ht="24.95" customHeight="1" thickTop="1" x14ac:dyDescent="0.2">
      <c r="A18" s="157" t="s">
        <v>304</v>
      </c>
      <c r="B18" s="157"/>
      <c r="C18" s="157"/>
      <c r="D18" s="158">
        <f>SUM(D17:D17)</f>
        <v>0</v>
      </c>
    </row>
    <row r="19" spans="1:4" ht="24.95" customHeight="1" x14ac:dyDescent="0.2">
      <c r="A19" s="144" t="s">
        <v>305</v>
      </c>
      <c r="B19" s="144"/>
      <c r="C19" s="144"/>
      <c r="D19" s="147">
        <f>ROUND(D18,0)</f>
        <v>0</v>
      </c>
    </row>
    <row r="20" spans="1:4" ht="24.95" customHeight="1" x14ac:dyDescent="0.2">
      <c r="A20" s="148" t="s">
        <v>306</v>
      </c>
      <c r="B20" s="148"/>
      <c r="C20" s="148"/>
      <c r="D20" s="149">
        <f>ROUND(C19+D19,0)</f>
        <v>0</v>
      </c>
    </row>
    <row r="21" spans="1:4" ht="24.95" customHeight="1" x14ac:dyDescent="0.2">
      <c r="A21" s="144" t="s">
        <v>307</v>
      </c>
      <c r="B21" s="150">
        <v>0.27</v>
      </c>
      <c r="C21" s="144"/>
      <c r="D21" s="147">
        <f>ROUND(D20*B21,0)</f>
        <v>0</v>
      </c>
    </row>
    <row r="22" spans="1:4" ht="24.95" customHeight="1" x14ac:dyDescent="0.2">
      <c r="A22" s="144" t="s">
        <v>308</v>
      </c>
      <c r="B22" s="144"/>
      <c r="C22" s="141"/>
      <c r="D22" s="151">
        <f>ROUND(D20+D21,0)</f>
        <v>0</v>
      </c>
    </row>
    <row r="25" spans="1:4" x14ac:dyDescent="0.2">
      <c r="B25" s="152"/>
      <c r="C25" s="152"/>
    </row>
    <row r="26" spans="1:4" x14ac:dyDescent="0.2">
      <c r="B26" s="152"/>
      <c r="C26" s="152"/>
    </row>
    <row r="27" spans="1:4" x14ac:dyDescent="0.2">
      <c r="A27" s="135" t="s">
        <v>323</v>
      </c>
    </row>
    <row r="28" spans="1:4" x14ac:dyDescent="0.2">
      <c r="A28" s="153"/>
    </row>
    <row r="29" spans="1:4" x14ac:dyDescent="0.2">
      <c r="A29" s="153"/>
      <c r="C29" s="169" t="s">
        <v>309</v>
      </c>
      <c r="D29" s="169"/>
    </row>
    <row r="30" spans="1:4" x14ac:dyDescent="0.2">
      <c r="A30" s="153"/>
      <c r="C30" s="169" t="s">
        <v>310</v>
      </c>
      <c r="D30" s="169"/>
    </row>
    <row r="35" spans="1:4" x14ac:dyDescent="0.2">
      <c r="A35" s="154"/>
    </row>
    <row r="36" spans="1:4" x14ac:dyDescent="0.2">
      <c r="D36" s="135"/>
    </row>
    <row r="39" spans="1:4" x14ac:dyDescent="0.2">
      <c r="B39" s="155"/>
      <c r="C39" s="155"/>
      <c r="D39" s="156"/>
    </row>
  </sheetData>
  <mergeCells count="5">
    <mergeCell ref="C29:D29"/>
    <mergeCell ref="C30:D30"/>
    <mergeCell ref="A12:D12"/>
    <mergeCell ref="I12:L12"/>
    <mergeCell ref="A14:D14"/>
  </mergeCells>
  <phoneticPr fontId="28" type="noConversion"/>
  <pageMargins left="0.75" right="0.75" top="0.56000000000000005" bottom="0.53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5"/>
  <sheetViews>
    <sheetView topLeftCell="A1366" workbookViewId="0">
      <selection activeCell="G111" sqref="G111"/>
    </sheetView>
  </sheetViews>
  <sheetFormatPr defaultRowHeight="15" x14ac:dyDescent="0.25"/>
  <cols>
    <col min="1" max="1" width="65.28515625" style="12" customWidth="1"/>
    <col min="2" max="2" width="19" style="15" customWidth="1"/>
    <col min="4" max="4" width="18.85546875" style="15" customWidth="1"/>
    <col min="5" max="5" width="18.5703125" style="15" customWidth="1"/>
    <col min="8" max="8" width="49.7109375" customWidth="1"/>
  </cols>
  <sheetData>
    <row r="1" spans="1:5" s="29" customFormat="1" ht="15.75" x14ac:dyDescent="0.25">
      <c r="A1" s="30" t="s">
        <v>31</v>
      </c>
      <c r="B1" s="31" t="s">
        <v>19</v>
      </c>
      <c r="C1" s="32" t="s">
        <v>17</v>
      </c>
      <c r="D1" s="31" t="s">
        <v>16</v>
      </c>
      <c r="E1" s="31" t="s">
        <v>18</v>
      </c>
    </row>
    <row r="3" spans="1:5" ht="18.75" x14ac:dyDescent="0.3">
      <c r="A3" s="176" t="s">
        <v>32</v>
      </c>
      <c r="B3" s="176"/>
      <c r="C3" s="176"/>
      <c r="D3" s="176"/>
      <c r="E3" s="176"/>
    </row>
    <row r="5" spans="1:5" x14ac:dyDescent="0.25">
      <c r="A5" s="13" t="s">
        <v>33</v>
      </c>
    </row>
    <row r="6" spans="1:5" x14ac:dyDescent="0.25">
      <c r="A6" s="14" t="s">
        <v>34</v>
      </c>
    </row>
    <row r="7" spans="1:5" x14ac:dyDescent="0.25">
      <c r="A7" s="14" t="s">
        <v>2</v>
      </c>
    </row>
    <row r="9" spans="1:5" x14ac:dyDescent="0.25">
      <c r="A9" s="14" t="s">
        <v>35</v>
      </c>
    </row>
    <row r="10" spans="1:5" x14ac:dyDescent="0.25">
      <c r="A10" s="14" t="s">
        <v>36</v>
      </c>
    </row>
    <row r="11" spans="1:5" x14ac:dyDescent="0.25">
      <c r="A11" s="14" t="s">
        <v>37</v>
      </c>
    </row>
    <row r="12" spans="1:5" ht="45" x14ac:dyDescent="0.25">
      <c r="A12" s="14" t="s">
        <v>38</v>
      </c>
    </row>
    <row r="13" spans="1:5" x14ac:dyDescent="0.25">
      <c r="A13" s="14" t="s">
        <v>39</v>
      </c>
    </row>
    <row r="14" spans="1:5" ht="29.25" x14ac:dyDescent="0.25">
      <c r="A14" s="13" t="s">
        <v>40</v>
      </c>
    </row>
    <row r="16" spans="1:5" x14ac:dyDescent="0.25">
      <c r="A16" s="14" t="s">
        <v>41</v>
      </c>
    </row>
    <row r="18" spans="1:5" x14ac:dyDescent="0.25">
      <c r="A18" s="14" t="s">
        <v>42</v>
      </c>
    </row>
    <row r="19" spans="1:5" x14ac:dyDescent="0.25">
      <c r="A19" s="14" t="s">
        <v>43</v>
      </c>
    </row>
    <row r="20" spans="1:5" x14ac:dyDescent="0.25">
      <c r="A20" s="14" t="s">
        <v>11</v>
      </c>
    </row>
    <row r="21" spans="1:5" x14ac:dyDescent="0.25">
      <c r="A21" s="14" t="s">
        <v>12</v>
      </c>
    </row>
    <row r="22" spans="1:5" x14ac:dyDescent="0.25">
      <c r="A22" s="14" t="s">
        <v>44</v>
      </c>
    </row>
    <row r="23" spans="1:5" x14ac:dyDescent="0.25">
      <c r="A23" s="14" t="s">
        <v>45</v>
      </c>
    </row>
    <row r="24" spans="1:5" x14ac:dyDescent="0.25">
      <c r="A24" s="14" t="s">
        <v>15</v>
      </c>
    </row>
    <row r="26" spans="1:5" x14ac:dyDescent="0.25">
      <c r="B26" s="15">
        <v>15</v>
      </c>
      <c r="C26" t="s">
        <v>20</v>
      </c>
      <c r="D26" s="15">
        <v>3906.4</v>
      </c>
      <c r="E26" s="15">
        <f>D26*B26</f>
        <v>58596</v>
      </c>
    </row>
    <row r="28" spans="1:5" x14ac:dyDescent="0.25">
      <c r="A28" s="20" t="s">
        <v>106</v>
      </c>
      <c r="B28" s="21"/>
      <c r="C28" s="22"/>
      <c r="D28" s="21"/>
      <c r="E28" s="21">
        <f>E26</f>
        <v>58596</v>
      </c>
    </row>
    <row r="31" spans="1:5" ht="18.75" x14ac:dyDescent="0.3">
      <c r="A31" s="176" t="s">
        <v>46</v>
      </c>
      <c r="B31" s="176"/>
      <c r="C31" s="176"/>
      <c r="D31" s="176"/>
      <c r="E31" s="176"/>
    </row>
    <row r="32" spans="1:5" ht="18.75" x14ac:dyDescent="0.3">
      <c r="A32" s="16"/>
    </row>
    <row r="33" spans="1:5" x14ac:dyDescent="0.25">
      <c r="A33" s="23" t="s">
        <v>107</v>
      </c>
      <c r="B33" s="18"/>
      <c r="C33" s="19"/>
      <c r="D33" s="18"/>
      <c r="E33" s="18"/>
    </row>
    <row r="35" spans="1:5" x14ac:dyDescent="0.25">
      <c r="A35" s="13" t="s">
        <v>47</v>
      </c>
    </row>
    <row r="36" spans="1:5" x14ac:dyDescent="0.25">
      <c r="A36" s="14" t="s">
        <v>48</v>
      </c>
    </row>
    <row r="37" spans="1:5" x14ac:dyDescent="0.25">
      <c r="A37" s="14" t="s">
        <v>2</v>
      </c>
    </row>
    <row r="39" spans="1:5" x14ac:dyDescent="0.25">
      <c r="A39" s="14" t="s">
        <v>49</v>
      </c>
    </row>
    <row r="40" spans="1:5" x14ac:dyDescent="0.25">
      <c r="A40" s="14" t="s">
        <v>50</v>
      </c>
    </row>
    <row r="41" spans="1:5" x14ac:dyDescent="0.25">
      <c r="A41" s="14" t="s">
        <v>51</v>
      </c>
    </row>
    <row r="42" spans="1:5" x14ac:dyDescent="0.25">
      <c r="A42" s="14" t="s">
        <v>52</v>
      </c>
    </row>
    <row r="43" spans="1:5" x14ac:dyDescent="0.25">
      <c r="A43" s="14" t="s">
        <v>53</v>
      </c>
    </row>
    <row r="44" spans="1:5" x14ac:dyDescent="0.25">
      <c r="A44" s="14" t="s">
        <v>54</v>
      </c>
    </row>
    <row r="45" spans="1:5" x14ac:dyDescent="0.25">
      <c r="A45" s="13" t="s">
        <v>55</v>
      </c>
    </row>
    <row r="47" spans="1:5" x14ac:dyDescent="0.25">
      <c r="A47" s="14" t="s">
        <v>56</v>
      </c>
    </row>
    <row r="49" spans="1:5" x14ac:dyDescent="0.25">
      <c r="A49" s="14" t="s">
        <v>57</v>
      </c>
    </row>
    <row r="50" spans="1:5" x14ac:dyDescent="0.25">
      <c r="A50" s="14" t="s">
        <v>58</v>
      </c>
    </row>
    <row r="51" spans="1:5" x14ac:dyDescent="0.25">
      <c r="A51" s="14" t="s">
        <v>59</v>
      </c>
    </row>
    <row r="52" spans="1:5" x14ac:dyDescent="0.25">
      <c r="A52" s="14" t="s">
        <v>12</v>
      </c>
    </row>
    <row r="53" spans="1:5" x14ac:dyDescent="0.25">
      <c r="A53" s="14" t="s">
        <v>60</v>
      </c>
    </row>
    <row r="54" spans="1:5" x14ac:dyDescent="0.25">
      <c r="A54" s="14" t="s">
        <v>61</v>
      </c>
    </row>
    <row r="55" spans="1:5" x14ac:dyDescent="0.25">
      <c r="A55" s="14" t="s">
        <v>62</v>
      </c>
    </row>
    <row r="56" spans="1:5" x14ac:dyDescent="0.25">
      <c r="B56" s="15">
        <v>311.8</v>
      </c>
      <c r="C56" t="s">
        <v>20</v>
      </c>
      <c r="D56" s="15">
        <v>2991.2</v>
      </c>
      <c r="E56" s="15">
        <f>D56*B56</f>
        <v>932656.16</v>
      </c>
    </row>
    <row r="58" spans="1:5" x14ac:dyDescent="0.25">
      <c r="A58" s="13" t="s">
        <v>63</v>
      </c>
    </row>
    <row r="59" spans="1:5" x14ac:dyDescent="0.25">
      <c r="A59" s="14" t="s">
        <v>64</v>
      </c>
    </row>
    <row r="60" spans="1:5" x14ac:dyDescent="0.25">
      <c r="A60" s="14" t="s">
        <v>2</v>
      </c>
    </row>
    <row r="62" spans="1:5" x14ac:dyDescent="0.25">
      <c r="A62" s="14" t="s">
        <v>49</v>
      </c>
    </row>
    <row r="63" spans="1:5" x14ac:dyDescent="0.25">
      <c r="A63" s="14" t="s">
        <v>50</v>
      </c>
    </row>
    <row r="64" spans="1:5" x14ac:dyDescent="0.25">
      <c r="A64" s="14" t="s">
        <v>51</v>
      </c>
    </row>
    <row r="65" spans="1:5" x14ac:dyDescent="0.25">
      <c r="A65" s="14" t="s">
        <v>65</v>
      </c>
    </row>
    <row r="66" spans="1:5" x14ac:dyDescent="0.25">
      <c r="A66" s="13" t="s">
        <v>66</v>
      </c>
    </row>
    <row r="68" spans="1:5" x14ac:dyDescent="0.25">
      <c r="A68" s="14" t="s">
        <v>56</v>
      </c>
    </row>
    <row r="70" spans="1:5" x14ac:dyDescent="0.25">
      <c r="A70" s="14" t="s">
        <v>67</v>
      </c>
    </row>
    <row r="71" spans="1:5" x14ac:dyDescent="0.25">
      <c r="A71" s="14" t="s">
        <v>58</v>
      </c>
    </row>
    <row r="72" spans="1:5" x14ac:dyDescent="0.25">
      <c r="A72" s="14" t="s">
        <v>68</v>
      </c>
    </row>
    <row r="73" spans="1:5" x14ac:dyDescent="0.25">
      <c r="A73" s="14" t="s">
        <v>12</v>
      </c>
    </row>
    <row r="74" spans="1:5" x14ac:dyDescent="0.25">
      <c r="A74" s="14" t="s">
        <v>69</v>
      </c>
    </row>
    <row r="75" spans="1:5" x14ac:dyDescent="0.25">
      <c r="A75" s="14" t="s">
        <v>61</v>
      </c>
    </row>
    <row r="76" spans="1:5" x14ac:dyDescent="0.25">
      <c r="A76" s="14" t="s">
        <v>70</v>
      </c>
    </row>
    <row r="77" spans="1:5" x14ac:dyDescent="0.25">
      <c r="B77" s="15">
        <v>28.35</v>
      </c>
      <c r="C77" t="s">
        <v>20</v>
      </c>
      <c r="D77" s="15">
        <v>240.8</v>
      </c>
      <c r="E77" s="15">
        <f>D77*B77</f>
        <v>6826.68</v>
      </c>
    </row>
    <row r="79" spans="1:5" x14ac:dyDescent="0.25">
      <c r="A79" s="13" t="s">
        <v>71</v>
      </c>
    </row>
    <row r="80" spans="1:5" x14ac:dyDescent="0.25">
      <c r="A80" s="14" t="s">
        <v>72</v>
      </c>
    </row>
    <row r="81" spans="1:1" x14ac:dyDescent="0.25">
      <c r="A81" s="14" t="s">
        <v>2</v>
      </c>
    </row>
    <row r="83" spans="1:1" x14ac:dyDescent="0.25">
      <c r="A83" s="14" t="s">
        <v>49</v>
      </c>
    </row>
    <row r="84" spans="1:1" x14ac:dyDescent="0.25">
      <c r="A84" s="14" t="s">
        <v>50</v>
      </c>
    </row>
    <row r="85" spans="1:1" x14ac:dyDescent="0.25">
      <c r="A85" s="14" t="s">
        <v>73</v>
      </c>
    </row>
    <row r="86" spans="1:1" ht="30" x14ac:dyDescent="0.25">
      <c r="A86" s="14" t="s">
        <v>74</v>
      </c>
    </row>
    <row r="87" spans="1:1" x14ac:dyDescent="0.25">
      <c r="A87" s="14" t="s">
        <v>75</v>
      </c>
    </row>
    <row r="88" spans="1:1" x14ac:dyDescent="0.25">
      <c r="A88" s="13" t="s">
        <v>76</v>
      </c>
    </row>
    <row r="90" spans="1:1" x14ac:dyDescent="0.25">
      <c r="A90" s="14" t="s">
        <v>56</v>
      </c>
    </row>
    <row r="92" spans="1:1" x14ac:dyDescent="0.25">
      <c r="A92" s="14" t="s">
        <v>77</v>
      </c>
    </row>
    <row r="93" spans="1:1" x14ac:dyDescent="0.25">
      <c r="A93" s="14" t="s">
        <v>78</v>
      </c>
    </row>
    <row r="94" spans="1:1" x14ac:dyDescent="0.25">
      <c r="A94" s="14" t="s">
        <v>79</v>
      </c>
    </row>
    <row r="95" spans="1:1" x14ac:dyDescent="0.25">
      <c r="A95" s="14" t="s">
        <v>12</v>
      </c>
    </row>
    <row r="96" spans="1:1" x14ac:dyDescent="0.25">
      <c r="A96" s="14" t="s">
        <v>80</v>
      </c>
    </row>
    <row r="97" spans="1:8" x14ac:dyDescent="0.25">
      <c r="A97" s="14" t="s">
        <v>81</v>
      </c>
    </row>
    <row r="98" spans="1:8" x14ac:dyDescent="0.25">
      <c r="A98" s="14" t="s">
        <v>82</v>
      </c>
    </row>
    <row r="99" spans="1:8" x14ac:dyDescent="0.25">
      <c r="B99" s="15">
        <v>109.1</v>
      </c>
      <c r="C99" t="s">
        <v>83</v>
      </c>
      <c r="D99" s="15">
        <v>1480</v>
      </c>
      <c r="E99" s="15">
        <f>D99*B99</f>
        <v>161468</v>
      </c>
    </row>
    <row r="101" spans="1:8" x14ac:dyDescent="0.25">
      <c r="A101" s="1" t="s">
        <v>176</v>
      </c>
      <c r="H101" s="1" t="s">
        <v>176</v>
      </c>
    </row>
    <row r="102" spans="1:8" x14ac:dyDescent="0.25">
      <c r="A102" s="3" t="s">
        <v>177</v>
      </c>
      <c r="H102" s="3" t="s">
        <v>177</v>
      </c>
    </row>
    <row r="103" spans="1:8" x14ac:dyDescent="0.25">
      <c r="A103" s="3" t="s">
        <v>2</v>
      </c>
      <c r="H103" s="3" t="s">
        <v>2</v>
      </c>
    </row>
    <row r="104" spans="1:8" x14ac:dyDescent="0.25">
      <c r="A104" s="2"/>
      <c r="H104" s="2"/>
    </row>
    <row r="105" spans="1:8" x14ac:dyDescent="0.25">
      <c r="A105" s="3" t="s">
        <v>49</v>
      </c>
      <c r="H105" s="3" t="s">
        <v>49</v>
      </c>
    </row>
    <row r="106" spans="1:8" x14ac:dyDescent="0.25">
      <c r="A106" s="3" t="s">
        <v>50</v>
      </c>
      <c r="H106" s="3" t="s">
        <v>50</v>
      </c>
    </row>
    <row r="107" spans="1:8" x14ac:dyDescent="0.25">
      <c r="A107" s="3" t="s">
        <v>84</v>
      </c>
      <c r="H107" s="3" t="s">
        <v>84</v>
      </c>
    </row>
    <row r="108" spans="1:8" x14ac:dyDescent="0.25">
      <c r="A108" s="3" t="s">
        <v>178</v>
      </c>
      <c r="H108" s="3" t="s">
        <v>178</v>
      </c>
    </row>
    <row r="109" spans="1:8" x14ac:dyDescent="0.25">
      <c r="A109" s="3" t="s">
        <v>179</v>
      </c>
      <c r="H109" s="3" t="s">
        <v>179</v>
      </c>
    </row>
    <row r="110" spans="1:8" x14ac:dyDescent="0.25">
      <c r="A110" s="1" t="s">
        <v>180</v>
      </c>
      <c r="H110" s="1" t="s">
        <v>180</v>
      </c>
    </row>
    <row r="111" spans="1:8" x14ac:dyDescent="0.25">
      <c r="A111" s="2"/>
      <c r="H111" s="2"/>
    </row>
    <row r="112" spans="1:8" x14ac:dyDescent="0.25">
      <c r="A112" s="3" t="s">
        <v>56</v>
      </c>
      <c r="H112" s="3" t="s">
        <v>56</v>
      </c>
    </row>
    <row r="113" spans="1:8" x14ac:dyDescent="0.25">
      <c r="A113" s="2"/>
      <c r="H113" s="2"/>
    </row>
    <row r="114" spans="1:8" x14ac:dyDescent="0.25">
      <c r="A114" s="3" t="s">
        <v>181</v>
      </c>
      <c r="H114" s="3" t="s">
        <v>181</v>
      </c>
    </row>
    <row r="115" spans="1:8" x14ac:dyDescent="0.25">
      <c r="A115" s="3" t="s">
        <v>182</v>
      </c>
      <c r="H115" s="3" t="s">
        <v>182</v>
      </c>
    </row>
    <row r="116" spans="1:8" x14ac:dyDescent="0.25">
      <c r="A116" s="3" t="s">
        <v>183</v>
      </c>
      <c r="H116" s="3" t="s">
        <v>183</v>
      </c>
    </row>
    <row r="117" spans="1:8" x14ac:dyDescent="0.25">
      <c r="A117" s="3" t="s">
        <v>12</v>
      </c>
      <c r="H117" s="3" t="s">
        <v>12</v>
      </c>
    </row>
    <row r="118" spans="1:8" x14ac:dyDescent="0.25">
      <c r="A118" s="3" t="s">
        <v>184</v>
      </c>
      <c r="H118" s="3" t="s">
        <v>184</v>
      </c>
    </row>
    <row r="119" spans="1:8" x14ac:dyDescent="0.25">
      <c r="A119" s="3" t="s">
        <v>185</v>
      </c>
      <c r="H119" s="3" t="s">
        <v>185</v>
      </c>
    </row>
    <row r="120" spans="1:8" x14ac:dyDescent="0.25">
      <c r="A120" s="3" t="s">
        <v>186</v>
      </c>
      <c r="H120" s="3" t="s">
        <v>186</v>
      </c>
    </row>
    <row r="121" spans="1:8" x14ac:dyDescent="0.25">
      <c r="B121" s="15">
        <v>46.7</v>
      </c>
      <c r="C121" t="s">
        <v>83</v>
      </c>
      <c r="D121" s="15">
        <v>595</v>
      </c>
      <c r="E121" s="15">
        <f>D121*B121</f>
        <v>27786.5</v>
      </c>
    </row>
    <row r="124" spans="1:8" x14ac:dyDescent="0.25">
      <c r="A124" s="1" t="s">
        <v>85</v>
      </c>
    </row>
    <row r="125" spans="1:8" x14ac:dyDescent="0.25">
      <c r="A125" s="3" t="s">
        <v>86</v>
      </c>
    </row>
    <row r="126" spans="1:8" x14ac:dyDescent="0.25">
      <c r="A126" s="3" t="s">
        <v>2</v>
      </c>
    </row>
    <row r="127" spans="1:8" x14ac:dyDescent="0.25">
      <c r="A127" s="2"/>
    </row>
    <row r="128" spans="1:8" x14ac:dyDescent="0.25">
      <c r="A128" s="3" t="s">
        <v>49</v>
      </c>
    </row>
    <row r="129" spans="1:5" x14ac:dyDescent="0.25">
      <c r="A129" s="3" t="s">
        <v>50</v>
      </c>
    </row>
    <row r="130" spans="1:5" x14ac:dyDescent="0.25">
      <c r="A130" s="3" t="s">
        <v>84</v>
      </c>
    </row>
    <row r="131" spans="1:5" x14ac:dyDescent="0.25">
      <c r="A131" s="3" t="s">
        <v>87</v>
      </c>
    </row>
    <row r="132" spans="1:5" x14ac:dyDescent="0.25">
      <c r="A132" s="3" t="s">
        <v>88</v>
      </c>
    </row>
    <row r="133" spans="1:5" x14ac:dyDescent="0.25">
      <c r="A133" s="1" t="s">
        <v>89</v>
      </c>
    </row>
    <row r="134" spans="1:5" x14ac:dyDescent="0.25">
      <c r="A134" s="2"/>
    </row>
    <row r="135" spans="1:5" x14ac:dyDescent="0.25">
      <c r="A135" s="3" t="s">
        <v>56</v>
      </c>
    </row>
    <row r="136" spans="1:5" x14ac:dyDescent="0.25">
      <c r="A136" s="2"/>
    </row>
    <row r="137" spans="1:5" x14ac:dyDescent="0.25">
      <c r="A137" s="3" t="s">
        <v>90</v>
      </c>
    </row>
    <row r="138" spans="1:5" x14ac:dyDescent="0.25">
      <c r="A138" s="3" t="s">
        <v>91</v>
      </c>
    </row>
    <row r="139" spans="1:5" x14ac:dyDescent="0.25">
      <c r="A139" s="3" t="s">
        <v>92</v>
      </c>
    </row>
    <row r="140" spans="1:5" x14ac:dyDescent="0.25">
      <c r="A140" s="3" t="s">
        <v>12</v>
      </c>
    </row>
    <row r="141" spans="1:5" x14ac:dyDescent="0.25">
      <c r="A141" s="3" t="s">
        <v>93</v>
      </c>
    </row>
    <row r="142" spans="1:5" x14ac:dyDescent="0.25">
      <c r="A142" s="3" t="s">
        <v>94</v>
      </c>
    </row>
    <row r="143" spans="1:5" x14ac:dyDescent="0.25">
      <c r="A143" s="3" t="s">
        <v>95</v>
      </c>
    </row>
    <row r="144" spans="1:5" x14ac:dyDescent="0.25">
      <c r="B144" s="15">
        <v>311.8</v>
      </c>
      <c r="C144" t="s">
        <v>20</v>
      </c>
      <c r="D144" s="15">
        <v>322.3</v>
      </c>
      <c r="E144" s="15">
        <f>D144*B144</f>
        <v>100493.14000000001</v>
      </c>
    </row>
    <row r="146" spans="1:1" x14ac:dyDescent="0.25">
      <c r="A146" s="1" t="s">
        <v>96</v>
      </c>
    </row>
    <row r="147" spans="1:1" x14ac:dyDescent="0.25">
      <c r="A147" s="3" t="s">
        <v>97</v>
      </c>
    </row>
    <row r="148" spans="1:1" x14ac:dyDescent="0.25">
      <c r="A148" s="3" t="s">
        <v>2</v>
      </c>
    </row>
    <row r="149" spans="1:1" x14ac:dyDescent="0.25">
      <c r="A149" s="2"/>
    </row>
    <row r="150" spans="1:1" x14ac:dyDescent="0.25">
      <c r="A150" s="3" t="s">
        <v>49</v>
      </c>
    </row>
    <row r="151" spans="1:1" x14ac:dyDescent="0.25">
      <c r="A151" s="3" t="s">
        <v>50</v>
      </c>
    </row>
    <row r="152" spans="1:1" x14ac:dyDescent="0.25">
      <c r="A152" s="3" t="s">
        <v>98</v>
      </c>
    </row>
    <row r="153" spans="1:1" x14ac:dyDescent="0.25">
      <c r="A153" s="3" t="s">
        <v>99</v>
      </c>
    </row>
    <row r="154" spans="1:1" x14ac:dyDescent="0.25">
      <c r="A154" s="3" t="s">
        <v>100</v>
      </c>
    </row>
    <row r="155" spans="1:1" x14ac:dyDescent="0.25">
      <c r="A155" s="1" t="s">
        <v>101</v>
      </c>
    </row>
    <row r="156" spans="1:1" x14ac:dyDescent="0.25">
      <c r="A156" s="2"/>
    </row>
    <row r="157" spans="1:1" x14ac:dyDescent="0.25">
      <c r="A157" s="3" t="s">
        <v>56</v>
      </c>
    </row>
    <row r="158" spans="1:1" x14ac:dyDescent="0.25">
      <c r="A158" s="2"/>
    </row>
    <row r="159" spans="1:1" x14ac:dyDescent="0.25">
      <c r="A159" s="3" t="s">
        <v>102</v>
      </c>
    </row>
    <row r="160" spans="1:1" x14ac:dyDescent="0.25">
      <c r="A160" s="3" t="s">
        <v>78</v>
      </c>
    </row>
    <row r="161" spans="1:5" x14ac:dyDescent="0.25">
      <c r="A161" s="3" t="s">
        <v>103</v>
      </c>
    </row>
    <row r="162" spans="1:5" x14ac:dyDescent="0.25">
      <c r="A162" s="3" t="s">
        <v>12</v>
      </c>
    </row>
    <row r="163" spans="1:5" x14ac:dyDescent="0.25">
      <c r="A163" s="3" t="s">
        <v>104</v>
      </c>
    </row>
    <row r="164" spans="1:5" x14ac:dyDescent="0.25">
      <c r="A164" s="3" t="s">
        <v>81</v>
      </c>
    </row>
    <row r="165" spans="1:5" x14ac:dyDescent="0.25">
      <c r="A165" s="3" t="s">
        <v>105</v>
      </c>
    </row>
    <row r="166" spans="1:5" x14ac:dyDescent="0.25">
      <c r="B166" s="15">
        <v>109.1</v>
      </c>
      <c r="C166" t="s">
        <v>83</v>
      </c>
      <c r="D166" s="15">
        <v>420</v>
      </c>
      <c r="E166" s="15">
        <f>D166*B166</f>
        <v>45822</v>
      </c>
    </row>
    <row r="169" spans="1:5" x14ac:dyDescent="0.25">
      <c r="A169" s="17" t="s">
        <v>108</v>
      </c>
      <c r="B169" s="18"/>
      <c r="C169" s="19"/>
      <c r="D169" s="18"/>
      <c r="E169" s="18">
        <f>SUM(E166,E144,E121,E99,E77,E56)</f>
        <v>1275052.48</v>
      </c>
    </row>
    <row r="172" spans="1:5" x14ac:dyDescent="0.25">
      <c r="A172" s="17" t="s">
        <v>124</v>
      </c>
      <c r="B172" s="18"/>
      <c r="C172" s="19"/>
      <c r="D172" s="18"/>
      <c r="E172" s="18"/>
    </row>
    <row r="174" spans="1:5" x14ac:dyDescent="0.25">
      <c r="A174" s="13" t="s">
        <v>109</v>
      </c>
    </row>
    <row r="175" spans="1:5" x14ac:dyDescent="0.25">
      <c r="A175" s="14" t="s">
        <v>110</v>
      </c>
    </row>
    <row r="176" spans="1:5" x14ac:dyDescent="0.25">
      <c r="A176" s="14" t="s">
        <v>2</v>
      </c>
    </row>
    <row r="178" spans="1:1" x14ac:dyDescent="0.25">
      <c r="A178" s="14" t="s">
        <v>111</v>
      </c>
    </row>
    <row r="179" spans="1:1" x14ac:dyDescent="0.25">
      <c r="A179" s="14" t="s">
        <v>112</v>
      </c>
    </row>
    <row r="180" spans="1:1" x14ac:dyDescent="0.25">
      <c r="A180" s="14" t="s">
        <v>113</v>
      </c>
    </row>
    <row r="181" spans="1:1" ht="45" x14ac:dyDescent="0.25">
      <c r="A181" s="14" t="s">
        <v>114</v>
      </c>
    </row>
    <row r="182" spans="1:1" x14ac:dyDescent="0.25">
      <c r="A182" s="14" t="s">
        <v>115</v>
      </c>
    </row>
    <row r="183" spans="1:1" x14ac:dyDescent="0.25">
      <c r="A183" s="13" t="s">
        <v>116</v>
      </c>
    </row>
    <row r="185" spans="1:1" x14ac:dyDescent="0.25">
      <c r="A185" s="14" t="s">
        <v>117</v>
      </c>
    </row>
    <row r="187" spans="1:1" x14ac:dyDescent="0.25">
      <c r="A187" s="14" t="s">
        <v>118</v>
      </c>
    </row>
    <row r="188" spans="1:1" x14ac:dyDescent="0.25">
      <c r="A188" s="14" t="s">
        <v>119</v>
      </c>
    </row>
    <row r="189" spans="1:1" x14ac:dyDescent="0.25">
      <c r="A189" s="14" t="s">
        <v>120</v>
      </c>
    </row>
    <row r="190" spans="1:1" x14ac:dyDescent="0.25">
      <c r="A190" s="14" t="s">
        <v>12</v>
      </c>
    </row>
    <row r="191" spans="1:1" x14ac:dyDescent="0.25">
      <c r="A191" s="14" t="s">
        <v>121</v>
      </c>
    </row>
    <row r="192" spans="1:1" x14ac:dyDescent="0.25">
      <c r="A192" s="14" t="s">
        <v>122</v>
      </c>
    </row>
    <row r="193" spans="1:5" x14ac:dyDescent="0.25">
      <c r="A193" s="14" t="s">
        <v>123</v>
      </c>
    </row>
    <row r="194" spans="1:5" x14ac:dyDescent="0.25">
      <c r="B194" s="15">
        <v>62.3</v>
      </c>
      <c r="C194" s="15" t="s">
        <v>83</v>
      </c>
      <c r="D194" s="15">
        <v>36966.400000000001</v>
      </c>
      <c r="E194" s="15">
        <f>D194*B194</f>
        <v>2303006.7200000002</v>
      </c>
    </row>
    <row r="196" spans="1:5" x14ac:dyDescent="0.25">
      <c r="A196" s="13" t="s">
        <v>125</v>
      </c>
    </row>
    <row r="197" spans="1:5" x14ac:dyDescent="0.25">
      <c r="A197" s="14" t="s">
        <v>126</v>
      </c>
    </row>
    <row r="198" spans="1:5" x14ac:dyDescent="0.25">
      <c r="A198" s="14" t="s">
        <v>2</v>
      </c>
    </row>
    <row r="200" spans="1:5" x14ac:dyDescent="0.25">
      <c r="A200" s="14" t="s">
        <v>111</v>
      </c>
    </row>
    <row r="201" spans="1:5" x14ac:dyDescent="0.25">
      <c r="A201" s="14" t="s">
        <v>112</v>
      </c>
    </row>
    <row r="202" spans="1:5" x14ac:dyDescent="0.25">
      <c r="A202" s="14" t="s">
        <v>127</v>
      </c>
    </row>
    <row r="203" spans="1:5" ht="30" x14ac:dyDescent="0.25">
      <c r="A203" s="14" t="s">
        <v>128</v>
      </c>
    </row>
    <row r="204" spans="1:5" x14ac:dyDescent="0.25">
      <c r="A204" s="14" t="s">
        <v>129</v>
      </c>
    </row>
    <row r="205" spans="1:5" ht="29.25" x14ac:dyDescent="0.25">
      <c r="A205" s="13" t="s">
        <v>130</v>
      </c>
    </row>
    <row r="207" spans="1:5" x14ac:dyDescent="0.25">
      <c r="A207" s="14" t="s">
        <v>117</v>
      </c>
    </row>
    <row r="209" spans="1:5" x14ac:dyDescent="0.25">
      <c r="A209" s="14" t="s">
        <v>131</v>
      </c>
    </row>
    <row r="210" spans="1:5" x14ac:dyDescent="0.25">
      <c r="A210" s="14" t="s">
        <v>132</v>
      </c>
    </row>
    <row r="211" spans="1:5" x14ac:dyDescent="0.25">
      <c r="A211" s="14" t="s">
        <v>133</v>
      </c>
    </row>
    <row r="212" spans="1:5" x14ac:dyDescent="0.25">
      <c r="A212" s="14" t="s">
        <v>12</v>
      </c>
    </row>
    <row r="213" spans="1:5" x14ac:dyDescent="0.25">
      <c r="A213" s="14" t="s">
        <v>134</v>
      </c>
    </row>
    <row r="214" spans="1:5" x14ac:dyDescent="0.25">
      <c r="A214" s="14" t="s">
        <v>135</v>
      </c>
    </row>
    <row r="215" spans="1:5" x14ac:dyDescent="0.25">
      <c r="A215" s="14" t="s">
        <v>136</v>
      </c>
    </row>
    <row r="216" spans="1:5" x14ac:dyDescent="0.25">
      <c r="B216" s="15">
        <v>87</v>
      </c>
      <c r="C216" t="s">
        <v>137</v>
      </c>
      <c r="D216" s="15">
        <v>8064</v>
      </c>
      <c r="E216" s="15">
        <f>D216*B216</f>
        <v>701568</v>
      </c>
    </row>
    <row r="218" spans="1:5" s="25" customFormat="1" x14ac:dyDescent="0.25">
      <c r="A218" s="20" t="s">
        <v>138</v>
      </c>
      <c r="B218" s="21"/>
      <c r="C218" s="22"/>
      <c r="D218" s="21"/>
      <c r="E218" s="21">
        <f>SUM(E216,E194)</f>
        <v>3004574.72</v>
      </c>
    </row>
    <row r="221" spans="1:5" ht="15.75" thickBot="1" x14ac:dyDescent="0.3">
      <c r="A221" s="26" t="s">
        <v>139</v>
      </c>
      <c r="B221" s="27"/>
      <c r="C221" s="28"/>
      <c r="D221" s="27"/>
      <c r="E221" s="27">
        <f>SUM(E218,E169)</f>
        <v>4279627.2</v>
      </c>
    </row>
    <row r="224" spans="1:5" ht="18.75" x14ac:dyDescent="0.3">
      <c r="A224" s="176" t="s">
        <v>140</v>
      </c>
      <c r="B224" s="176"/>
      <c r="C224" s="176"/>
      <c r="D224" s="176"/>
      <c r="E224" s="176"/>
    </row>
    <row r="226" spans="1:5" s="25" customFormat="1" x14ac:dyDescent="0.25">
      <c r="A226" s="20" t="s">
        <v>107</v>
      </c>
      <c r="B226" s="21"/>
      <c r="C226" s="22"/>
      <c r="D226" s="21"/>
      <c r="E226" s="21"/>
    </row>
    <row r="228" spans="1:5" x14ac:dyDescent="0.25">
      <c r="A228" s="13" t="s">
        <v>47</v>
      </c>
    </row>
    <row r="229" spans="1:5" x14ac:dyDescent="0.25">
      <c r="A229" s="14" t="s">
        <v>48</v>
      </c>
    </row>
    <row r="230" spans="1:5" x14ac:dyDescent="0.25">
      <c r="A230" s="14" t="s">
        <v>2</v>
      </c>
    </row>
    <row r="232" spans="1:5" x14ac:dyDescent="0.25">
      <c r="A232" s="14" t="s">
        <v>49</v>
      </c>
    </row>
    <row r="233" spans="1:5" x14ac:dyDescent="0.25">
      <c r="A233" s="14" t="s">
        <v>50</v>
      </c>
    </row>
    <row r="234" spans="1:5" x14ac:dyDescent="0.25">
      <c r="A234" s="14" t="s">
        <v>51</v>
      </c>
    </row>
    <row r="235" spans="1:5" x14ac:dyDescent="0.25">
      <c r="A235" s="14" t="s">
        <v>52</v>
      </c>
    </row>
    <row r="236" spans="1:5" x14ac:dyDescent="0.25">
      <c r="A236" s="14" t="s">
        <v>53</v>
      </c>
    </row>
    <row r="237" spans="1:5" x14ac:dyDescent="0.25">
      <c r="A237" s="14" t="s">
        <v>54</v>
      </c>
    </row>
    <row r="238" spans="1:5" x14ac:dyDescent="0.25">
      <c r="A238" s="13" t="s">
        <v>55</v>
      </c>
    </row>
    <row r="240" spans="1:5" x14ac:dyDescent="0.25">
      <c r="A240" s="14" t="s">
        <v>56</v>
      </c>
    </row>
    <row r="242" spans="1:5" x14ac:dyDescent="0.25">
      <c r="A242" s="14" t="s">
        <v>57</v>
      </c>
    </row>
    <row r="243" spans="1:5" x14ac:dyDescent="0.25">
      <c r="A243" s="14" t="s">
        <v>58</v>
      </c>
    </row>
    <row r="244" spans="1:5" x14ac:dyDescent="0.25">
      <c r="A244" s="14" t="s">
        <v>59</v>
      </c>
    </row>
    <row r="245" spans="1:5" x14ac:dyDescent="0.25">
      <c r="A245" s="14" t="s">
        <v>12</v>
      </c>
    </row>
    <row r="246" spans="1:5" x14ac:dyDescent="0.25">
      <c r="A246" s="14" t="s">
        <v>60</v>
      </c>
    </row>
    <row r="247" spans="1:5" x14ac:dyDescent="0.25">
      <c r="A247" s="14" t="s">
        <v>61</v>
      </c>
    </row>
    <row r="248" spans="1:5" x14ac:dyDescent="0.25">
      <c r="A248" s="14" t="s">
        <v>62</v>
      </c>
    </row>
    <row r="249" spans="1:5" x14ac:dyDescent="0.25">
      <c r="B249" s="15">
        <v>156.69999999999999</v>
      </c>
      <c r="C249" t="s">
        <v>20</v>
      </c>
      <c r="D249" s="15">
        <v>2991.2</v>
      </c>
      <c r="E249" s="15">
        <f>D249*B249</f>
        <v>468721.03999999992</v>
      </c>
    </row>
    <row r="251" spans="1:5" x14ac:dyDescent="0.25">
      <c r="A251" s="13" t="s">
        <v>63</v>
      </c>
    </row>
    <row r="252" spans="1:5" x14ac:dyDescent="0.25">
      <c r="A252" s="14" t="s">
        <v>64</v>
      </c>
    </row>
    <row r="253" spans="1:5" x14ac:dyDescent="0.25">
      <c r="A253" s="14" t="s">
        <v>2</v>
      </c>
    </row>
    <row r="255" spans="1:5" x14ac:dyDescent="0.25">
      <c r="A255" s="14" t="s">
        <v>49</v>
      </c>
    </row>
    <row r="256" spans="1:5" x14ac:dyDescent="0.25">
      <c r="A256" s="14" t="s">
        <v>50</v>
      </c>
    </row>
    <row r="257" spans="1:5" x14ac:dyDescent="0.25">
      <c r="A257" s="14" t="s">
        <v>51</v>
      </c>
    </row>
    <row r="258" spans="1:5" x14ac:dyDescent="0.25">
      <c r="A258" s="14" t="s">
        <v>65</v>
      </c>
    </row>
    <row r="259" spans="1:5" x14ac:dyDescent="0.25">
      <c r="A259" s="13" t="s">
        <v>66</v>
      </c>
    </row>
    <row r="261" spans="1:5" x14ac:dyDescent="0.25">
      <c r="A261" s="14" t="s">
        <v>56</v>
      </c>
    </row>
    <row r="263" spans="1:5" x14ac:dyDescent="0.25">
      <c r="A263" s="14" t="s">
        <v>67</v>
      </c>
    </row>
    <row r="264" spans="1:5" x14ac:dyDescent="0.25">
      <c r="A264" s="14" t="s">
        <v>58</v>
      </c>
    </row>
    <row r="265" spans="1:5" x14ac:dyDescent="0.25">
      <c r="A265" s="14" t="s">
        <v>68</v>
      </c>
    </row>
    <row r="266" spans="1:5" x14ac:dyDescent="0.25">
      <c r="A266" s="14" t="s">
        <v>12</v>
      </c>
    </row>
    <row r="267" spans="1:5" x14ac:dyDescent="0.25">
      <c r="A267" s="14" t="s">
        <v>69</v>
      </c>
    </row>
    <row r="268" spans="1:5" x14ac:dyDescent="0.25">
      <c r="A268" s="14" t="s">
        <v>61</v>
      </c>
    </row>
    <row r="269" spans="1:5" x14ac:dyDescent="0.25">
      <c r="A269" s="14" t="s">
        <v>70</v>
      </c>
    </row>
    <row r="270" spans="1:5" x14ac:dyDescent="0.25">
      <c r="B270" s="15">
        <v>14.2</v>
      </c>
      <c r="C270" t="s">
        <v>20</v>
      </c>
      <c r="D270" s="15">
        <v>240.8</v>
      </c>
      <c r="E270" s="15">
        <f>D270*B270</f>
        <v>3419.36</v>
      </c>
    </row>
    <row r="272" spans="1:5" x14ac:dyDescent="0.25">
      <c r="A272" s="13" t="s">
        <v>71</v>
      </c>
    </row>
    <row r="273" spans="1:1" x14ac:dyDescent="0.25">
      <c r="A273" s="14" t="s">
        <v>72</v>
      </c>
    </row>
    <row r="274" spans="1:1" x14ac:dyDescent="0.25">
      <c r="A274" s="14" t="s">
        <v>2</v>
      </c>
    </row>
    <row r="276" spans="1:1" x14ac:dyDescent="0.25">
      <c r="A276" s="14" t="s">
        <v>49</v>
      </c>
    </row>
    <row r="277" spans="1:1" x14ac:dyDescent="0.25">
      <c r="A277" s="14" t="s">
        <v>50</v>
      </c>
    </row>
    <row r="278" spans="1:1" x14ac:dyDescent="0.25">
      <c r="A278" s="14" t="s">
        <v>73</v>
      </c>
    </row>
    <row r="279" spans="1:1" ht="30" x14ac:dyDescent="0.25">
      <c r="A279" s="14" t="s">
        <v>74</v>
      </c>
    </row>
    <row r="280" spans="1:1" x14ac:dyDescent="0.25">
      <c r="A280" s="14" t="s">
        <v>75</v>
      </c>
    </row>
    <row r="281" spans="1:1" x14ac:dyDescent="0.25">
      <c r="A281" s="13" t="s">
        <v>76</v>
      </c>
    </row>
    <row r="283" spans="1:1" x14ac:dyDescent="0.25">
      <c r="A283" s="14" t="s">
        <v>56</v>
      </c>
    </row>
    <row r="285" spans="1:1" x14ac:dyDescent="0.25">
      <c r="A285" s="14" t="s">
        <v>77</v>
      </c>
    </row>
    <row r="286" spans="1:1" x14ac:dyDescent="0.25">
      <c r="A286" s="14" t="s">
        <v>78</v>
      </c>
    </row>
    <row r="287" spans="1:1" x14ac:dyDescent="0.25">
      <c r="A287" s="14" t="s">
        <v>79</v>
      </c>
    </row>
    <row r="288" spans="1:1" x14ac:dyDescent="0.25">
      <c r="A288" s="14" t="s">
        <v>12</v>
      </c>
    </row>
    <row r="289" spans="1:5" x14ac:dyDescent="0.25">
      <c r="A289" s="14" t="s">
        <v>80</v>
      </c>
    </row>
    <row r="290" spans="1:5" x14ac:dyDescent="0.25">
      <c r="A290" s="14" t="s">
        <v>81</v>
      </c>
    </row>
    <row r="291" spans="1:5" x14ac:dyDescent="0.25">
      <c r="A291" s="14" t="s">
        <v>82</v>
      </c>
    </row>
    <row r="292" spans="1:5" x14ac:dyDescent="0.25">
      <c r="B292" s="15">
        <v>54.8</v>
      </c>
      <c r="C292" t="s">
        <v>83</v>
      </c>
      <c r="D292" s="15">
        <v>1480</v>
      </c>
      <c r="E292" s="15">
        <f>D292*B292</f>
        <v>81104</v>
      </c>
    </row>
    <row r="294" spans="1:5" x14ac:dyDescent="0.25">
      <c r="A294" s="1" t="s">
        <v>176</v>
      </c>
    </row>
    <row r="295" spans="1:5" x14ac:dyDescent="0.25">
      <c r="A295" s="3" t="s">
        <v>177</v>
      </c>
    </row>
    <row r="296" spans="1:5" x14ac:dyDescent="0.25">
      <c r="A296" s="3" t="s">
        <v>2</v>
      </c>
    </row>
    <row r="297" spans="1:5" x14ac:dyDescent="0.25">
      <c r="A297" s="2"/>
    </row>
    <row r="298" spans="1:5" x14ac:dyDescent="0.25">
      <c r="A298" s="3" t="s">
        <v>49</v>
      </c>
    </row>
    <row r="299" spans="1:5" x14ac:dyDescent="0.25">
      <c r="A299" s="3" t="s">
        <v>50</v>
      </c>
    </row>
    <row r="300" spans="1:5" x14ac:dyDescent="0.25">
      <c r="A300" s="3" t="s">
        <v>84</v>
      </c>
    </row>
    <row r="301" spans="1:5" x14ac:dyDescent="0.25">
      <c r="A301" s="3" t="s">
        <v>178</v>
      </c>
    </row>
    <row r="302" spans="1:5" x14ac:dyDescent="0.25">
      <c r="A302" s="3" t="s">
        <v>179</v>
      </c>
    </row>
    <row r="303" spans="1:5" x14ac:dyDescent="0.25">
      <c r="A303" s="1" t="s">
        <v>180</v>
      </c>
    </row>
    <row r="304" spans="1:5" x14ac:dyDescent="0.25">
      <c r="A304" s="2"/>
    </row>
    <row r="305" spans="1:5" x14ac:dyDescent="0.25">
      <c r="A305" s="3" t="s">
        <v>56</v>
      </c>
    </row>
    <row r="306" spans="1:5" x14ac:dyDescent="0.25">
      <c r="A306" s="2"/>
    </row>
    <row r="307" spans="1:5" x14ac:dyDescent="0.25">
      <c r="A307" s="3" t="s">
        <v>181</v>
      </c>
    </row>
    <row r="308" spans="1:5" x14ac:dyDescent="0.25">
      <c r="A308" s="3" t="s">
        <v>182</v>
      </c>
    </row>
    <row r="309" spans="1:5" x14ac:dyDescent="0.25">
      <c r="A309" s="3" t="s">
        <v>183</v>
      </c>
    </row>
    <row r="310" spans="1:5" x14ac:dyDescent="0.25">
      <c r="A310" s="3" t="s">
        <v>12</v>
      </c>
    </row>
    <row r="311" spans="1:5" x14ac:dyDescent="0.25">
      <c r="A311" s="3" t="s">
        <v>184</v>
      </c>
    </row>
    <row r="312" spans="1:5" x14ac:dyDescent="0.25">
      <c r="A312" s="3" t="s">
        <v>185</v>
      </c>
    </row>
    <row r="313" spans="1:5" x14ac:dyDescent="0.25">
      <c r="A313" s="3" t="s">
        <v>186</v>
      </c>
    </row>
    <row r="314" spans="1:5" x14ac:dyDescent="0.25">
      <c r="B314" s="15">
        <v>23.5</v>
      </c>
      <c r="C314" t="s">
        <v>83</v>
      </c>
      <c r="D314" s="15">
        <v>595</v>
      </c>
      <c r="E314" s="15">
        <f>D314*B314</f>
        <v>13982.5</v>
      </c>
    </row>
    <row r="317" spans="1:5" x14ac:dyDescent="0.25">
      <c r="A317" s="1" t="s">
        <v>85</v>
      </c>
    </row>
    <row r="318" spans="1:5" x14ac:dyDescent="0.25">
      <c r="A318" s="3" t="s">
        <v>86</v>
      </c>
    </row>
    <row r="319" spans="1:5" x14ac:dyDescent="0.25">
      <c r="A319" s="3" t="s">
        <v>2</v>
      </c>
    </row>
    <row r="320" spans="1:5" x14ac:dyDescent="0.25">
      <c r="A320" s="2"/>
    </row>
    <row r="321" spans="1:1" x14ac:dyDescent="0.25">
      <c r="A321" s="3" t="s">
        <v>49</v>
      </c>
    </row>
    <row r="322" spans="1:1" x14ac:dyDescent="0.25">
      <c r="A322" s="3" t="s">
        <v>50</v>
      </c>
    </row>
    <row r="323" spans="1:1" x14ac:dyDescent="0.25">
      <c r="A323" s="3" t="s">
        <v>84</v>
      </c>
    </row>
    <row r="324" spans="1:1" x14ac:dyDescent="0.25">
      <c r="A324" s="3" t="s">
        <v>87</v>
      </c>
    </row>
    <row r="325" spans="1:1" x14ac:dyDescent="0.25">
      <c r="A325" s="3" t="s">
        <v>88</v>
      </c>
    </row>
    <row r="326" spans="1:1" x14ac:dyDescent="0.25">
      <c r="A326" s="1" t="s">
        <v>89</v>
      </c>
    </row>
    <row r="327" spans="1:1" x14ac:dyDescent="0.25">
      <c r="A327" s="2"/>
    </row>
    <row r="328" spans="1:1" x14ac:dyDescent="0.25">
      <c r="A328" s="3" t="s">
        <v>56</v>
      </c>
    </row>
    <row r="329" spans="1:1" x14ac:dyDescent="0.25">
      <c r="A329" s="2"/>
    </row>
    <row r="330" spans="1:1" x14ac:dyDescent="0.25">
      <c r="A330" s="3" t="s">
        <v>90</v>
      </c>
    </row>
    <row r="331" spans="1:1" x14ac:dyDescent="0.25">
      <c r="A331" s="3" t="s">
        <v>91</v>
      </c>
    </row>
    <row r="332" spans="1:1" x14ac:dyDescent="0.25">
      <c r="A332" s="3" t="s">
        <v>92</v>
      </c>
    </row>
    <row r="333" spans="1:1" x14ac:dyDescent="0.25">
      <c r="A333" s="3" t="s">
        <v>12</v>
      </c>
    </row>
    <row r="334" spans="1:1" x14ac:dyDescent="0.25">
      <c r="A334" s="3" t="s">
        <v>93</v>
      </c>
    </row>
    <row r="335" spans="1:1" x14ac:dyDescent="0.25">
      <c r="A335" s="3" t="s">
        <v>94</v>
      </c>
    </row>
    <row r="336" spans="1:1" x14ac:dyDescent="0.25">
      <c r="A336" s="3" t="s">
        <v>95</v>
      </c>
    </row>
    <row r="337" spans="1:5" x14ac:dyDescent="0.25">
      <c r="B337" s="15">
        <v>156.69999999999999</v>
      </c>
      <c r="C337" t="s">
        <v>20</v>
      </c>
      <c r="D337" s="15">
        <v>322.3</v>
      </c>
      <c r="E337" s="15">
        <f>D337*B337</f>
        <v>50504.409999999996</v>
      </c>
    </row>
    <row r="339" spans="1:5" x14ac:dyDescent="0.25">
      <c r="A339" s="1" t="s">
        <v>96</v>
      </c>
    </row>
    <row r="340" spans="1:5" x14ac:dyDescent="0.25">
      <c r="A340" s="3" t="s">
        <v>97</v>
      </c>
    </row>
    <row r="341" spans="1:5" x14ac:dyDescent="0.25">
      <c r="A341" s="3" t="s">
        <v>2</v>
      </c>
    </row>
    <row r="342" spans="1:5" x14ac:dyDescent="0.25">
      <c r="A342" s="2"/>
    </row>
    <row r="343" spans="1:5" x14ac:dyDescent="0.25">
      <c r="A343" s="3" t="s">
        <v>49</v>
      </c>
    </row>
    <row r="344" spans="1:5" x14ac:dyDescent="0.25">
      <c r="A344" s="3" t="s">
        <v>50</v>
      </c>
    </row>
    <row r="345" spans="1:5" x14ac:dyDescent="0.25">
      <c r="A345" s="3" t="s">
        <v>98</v>
      </c>
    </row>
    <row r="346" spans="1:5" x14ac:dyDescent="0.25">
      <c r="A346" s="3" t="s">
        <v>99</v>
      </c>
    </row>
    <row r="347" spans="1:5" x14ac:dyDescent="0.25">
      <c r="A347" s="3" t="s">
        <v>100</v>
      </c>
    </row>
    <row r="348" spans="1:5" x14ac:dyDescent="0.25">
      <c r="A348" s="1" t="s">
        <v>101</v>
      </c>
    </row>
    <row r="349" spans="1:5" x14ac:dyDescent="0.25">
      <c r="A349" s="2"/>
    </row>
    <row r="350" spans="1:5" x14ac:dyDescent="0.25">
      <c r="A350" s="3" t="s">
        <v>56</v>
      </c>
    </row>
    <row r="351" spans="1:5" x14ac:dyDescent="0.25">
      <c r="A351" s="2"/>
    </row>
    <row r="352" spans="1:5" x14ac:dyDescent="0.25">
      <c r="A352" s="3" t="s">
        <v>102</v>
      </c>
    </row>
    <row r="353" spans="1:5" x14ac:dyDescent="0.25">
      <c r="A353" s="3" t="s">
        <v>78</v>
      </c>
    </row>
    <row r="354" spans="1:5" x14ac:dyDescent="0.25">
      <c r="A354" s="3" t="s">
        <v>103</v>
      </c>
    </row>
    <row r="355" spans="1:5" x14ac:dyDescent="0.25">
      <c r="A355" s="3" t="s">
        <v>12</v>
      </c>
    </row>
    <row r="356" spans="1:5" x14ac:dyDescent="0.25">
      <c r="A356" s="3" t="s">
        <v>104</v>
      </c>
    </row>
    <row r="357" spans="1:5" x14ac:dyDescent="0.25">
      <c r="A357" s="3" t="s">
        <v>81</v>
      </c>
    </row>
    <row r="358" spans="1:5" x14ac:dyDescent="0.25">
      <c r="A358" s="3" t="s">
        <v>105</v>
      </c>
    </row>
    <row r="359" spans="1:5" x14ac:dyDescent="0.25">
      <c r="B359" s="15">
        <v>54.8</v>
      </c>
      <c r="C359" t="s">
        <v>83</v>
      </c>
      <c r="D359" s="15">
        <v>420</v>
      </c>
      <c r="E359" s="15">
        <f>D359*B359</f>
        <v>23016</v>
      </c>
    </row>
    <row r="362" spans="1:5" s="25" customFormat="1" x14ac:dyDescent="0.25">
      <c r="A362" s="20" t="s">
        <v>108</v>
      </c>
      <c r="B362" s="21"/>
      <c r="C362" s="22"/>
      <c r="D362" s="21"/>
      <c r="E362" s="21">
        <f>SUM(E359,E337,E314,E292,E270,E249)</f>
        <v>640747.30999999994</v>
      </c>
    </row>
    <row r="365" spans="1:5" x14ac:dyDescent="0.25">
      <c r="A365" s="17" t="s">
        <v>124</v>
      </c>
      <c r="B365" s="18"/>
      <c r="C365" s="19"/>
      <c r="D365" s="18"/>
      <c r="E365" s="18"/>
    </row>
    <row r="367" spans="1:5" x14ac:dyDescent="0.25">
      <c r="A367" s="13" t="s">
        <v>109</v>
      </c>
    </row>
    <row r="368" spans="1:5" x14ac:dyDescent="0.25">
      <c r="A368" s="14" t="s">
        <v>110</v>
      </c>
    </row>
    <row r="369" spans="1:1" x14ac:dyDescent="0.25">
      <c r="A369" s="14" t="s">
        <v>2</v>
      </c>
    </row>
    <row r="371" spans="1:1" x14ac:dyDescent="0.25">
      <c r="A371" s="14" t="s">
        <v>111</v>
      </c>
    </row>
    <row r="372" spans="1:1" x14ac:dyDescent="0.25">
      <c r="A372" s="14" t="s">
        <v>112</v>
      </c>
    </row>
    <row r="373" spans="1:1" x14ac:dyDescent="0.25">
      <c r="A373" s="14" t="s">
        <v>113</v>
      </c>
    </row>
    <row r="374" spans="1:1" ht="45" x14ac:dyDescent="0.25">
      <c r="A374" s="14" t="s">
        <v>114</v>
      </c>
    </row>
    <row r="375" spans="1:1" x14ac:dyDescent="0.25">
      <c r="A375" s="14" t="s">
        <v>115</v>
      </c>
    </row>
    <row r="376" spans="1:1" x14ac:dyDescent="0.25">
      <c r="A376" s="13" t="s">
        <v>116</v>
      </c>
    </row>
    <row r="378" spans="1:1" x14ac:dyDescent="0.25">
      <c r="A378" s="14" t="s">
        <v>117</v>
      </c>
    </row>
    <row r="380" spans="1:1" x14ac:dyDescent="0.25">
      <c r="A380" s="14" t="s">
        <v>118</v>
      </c>
    </row>
    <row r="381" spans="1:1" x14ac:dyDescent="0.25">
      <c r="A381" s="14" t="s">
        <v>119</v>
      </c>
    </row>
    <row r="382" spans="1:1" x14ac:dyDescent="0.25">
      <c r="A382" s="14" t="s">
        <v>120</v>
      </c>
    </row>
    <row r="383" spans="1:1" x14ac:dyDescent="0.25">
      <c r="A383" s="14" t="s">
        <v>12</v>
      </c>
    </row>
    <row r="384" spans="1:1" x14ac:dyDescent="0.25">
      <c r="A384" s="14" t="s">
        <v>121</v>
      </c>
    </row>
    <row r="385" spans="1:5" x14ac:dyDescent="0.25">
      <c r="A385" s="14" t="s">
        <v>122</v>
      </c>
    </row>
    <row r="386" spans="1:5" x14ac:dyDescent="0.25">
      <c r="A386" s="14" t="s">
        <v>123</v>
      </c>
    </row>
    <row r="387" spans="1:5" x14ac:dyDescent="0.25">
      <c r="B387" s="15">
        <v>31.3</v>
      </c>
      <c r="C387" s="15" t="s">
        <v>83</v>
      </c>
      <c r="D387" s="15">
        <v>36966.400000000001</v>
      </c>
      <c r="E387" s="15">
        <f>D387*B387</f>
        <v>1157048.3200000001</v>
      </c>
    </row>
    <row r="389" spans="1:5" x14ac:dyDescent="0.25">
      <c r="A389" s="13" t="s">
        <v>125</v>
      </c>
    </row>
    <row r="390" spans="1:5" x14ac:dyDescent="0.25">
      <c r="A390" s="14" t="s">
        <v>126</v>
      </c>
    </row>
    <row r="391" spans="1:5" x14ac:dyDescent="0.25">
      <c r="A391" s="14" t="s">
        <v>2</v>
      </c>
    </row>
    <row r="393" spans="1:5" x14ac:dyDescent="0.25">
      <c r="A393" s="14" t="s">
        <v>111</v>
      </c>
    </row>
    <row r="394" spans="1:5" x14ac:dyDescent="0.25">
      <c r="A394" s="14" t="s">
        <v>112</v>
      </c>
    </row>
    <row r="395" spans="1:5" x14ac:dyDescent="0.25">
      <c r="A395" s="14" t="s">
        <v>127</v>
      </c>
    </row>
    <row r="396" spans="1:5" ht="30" x14ac:dyDescent="0.25">
      <c r="A396" s="14" t="s">
        <v>128</v>
      </c>
    </row>
    <row r="397" spans="1:5" x14ac:dyDescent="0.25">
      <c r="A397" s="14" t="s">
        <v>129</v>
      </c>
    </row>
    <row r="398" spans="1:5" ht="29.25" x14ac:dyDescent="0.25">
      <c r="A398" s="13" t="s">
        <v>130</v>
      </c>
    </row>
    <row r="400" spans="1:5" x14ac:dyDescent="0.25">
      <c r="A400" s="14" t="s">
        <v>117</v>
      </c>
    </row>
    <row r="402" spans="1:5" x14ac:dyDescent="0.25">
      <c r="A402" s="14" t="s">
        <v>131</v>
      </c>
    </row>
    <row r="403" spans="1:5" x14ac:dyDescent="0.25">
      <c r="A403" s="14" t="s">
        <v>132</v>
      </c>
    </row>
    <row r="404" spans="1:5" x14ac:dyDescent="0.25">
      <c r="A404" s="14" t="s">
        <v>133</v>
      </c>
    </row>
    <row r="405" spans="1:5" x14ac:dyDescent="0.25">
      <c r="A405" s="14" t="s">
        <v>12</v>
      </c>
    </row>
    <row r="406" spans="1:5" x14ac:dyDescent="0.25">
      <c r="A406" s="14" t="s">
        <v>134</v>
      </c>
    </row>
    <row r="407" spans="1:5" x14ac:dyDescent="0.25">
      <c r="A407" s="14" t="s">
        <v>135</v>
      </c>
    </row>
    <row r="408" spans="1:5" x14ac:dyDescent="0.25">
      <c r="A408" s="14" t="s">
        <v>136</v>
      </c>
    </row>
    <row r="409" spans="1:5" x14ac:dyDescent="0.25">
      <c r="B409" s="15">
        <v>35</v>
      </c>
      <c r="C409" t="s">
        <v>137</v>
      </c>
      <c r="D409" s="15">
        <v>8064</v>
      </c>
      <c r="E409" s="15">
        <f>D409*B409</f>
        <v>282240</v>
      </c>
    </row>
    <row r="411" spans="1:5" x14ac:dyDescent="0.25">
      <c r="A411" s="20" t="s">
        <v>138</v>
      </c>
      <c r="B411" s="21"/>
      <c r="C411" s="22"/>
      <c r="D411" s="21"/>
      <c r="E411" s="21">
        <f>SUM(E409,E387)</f>
        <v>1439288.3200000001</v>
      </c>
    </row>
    <row r="414" spans="1:5" ht="15.75" thickBot="1" x14ac:dyDescent="0.3">
      <c r="A414" s="26" t="s">
        <v>141</v>
      </c>
      <c r="B414" s="27"/>
      <c r="C414" s="28"/>
      <c r="D414" s="27"/>
      <c r="E414" s="27">
        <f>SUM(E411,E362)</f>
        <v>2080035.63</v>
      </c>
    </row>
    <row r="416" spans="1:5" ht="18.75" x14ac:dyDescent="0.3">
      <c r="A416" s="176" t="s">
        <v>142</v>
      </c>
      <c r="B416" s="176"/>
      <c r="C416" s="176"/>
      <c r="D416" s="176"/>
      <c r="E416" s="176"/>
    </row>
    <row r="418" spans="1:5" x14ac:dyDescent="0.25">
      <c r="A418" s="20" t="s">
        <v>107</v>
      </c>
      <c r="B418" s="21"/>
      <c r="C418" s="22"/>
      <c r="D418" s="21"/>
      <c r="E418" s="21"/>
    </row>
    <row r="420" spans="1:5" x14ac:dyDescent="0.25">
      <c r="A420" s="13" t="s">
        <v>47</v>
      </c>
    </row>
    <row r="421" spans="1:5" x14ac:dyDescent="0.25">
      <c r="A421" s="14" t="s">
        <v>48</v>
      </c>
    </row>
    <row r="422" spans="1:5" x14ac:dyDescent="0.25">
      <c r="A422" s="14" t="s">
        <v>2</v>
      </c>
    </row>
    <row r="424" spans="1:5" x14ac:dyDescent="0.25">
      <c r="A424" s="14" t="s">
        <v>49</v>
      </c>
    </row>
    <row r="425" spans="1:5" x14ac:dyDescent="0.25">
      <c r="A425" s="14" t="s">
        <v>50</v>
      </c>
    </row>
    <row r="426" spans="1:5" x14ac:dyDescent="0.25">
      <c r="A426" s="14" t="s">
        <v>51</v>
      </c>
    </row>
    <row r="427" spans="1:5" x14ac:dyDescent="0.25">
      <c r="A427" s="14" t="s">
        <v>52</v>
      </c>
    </row>
    <row r="428" spans="1:5" x14ac:dyDescent="0.25">
      <c r="A428" s="14" t="s">
        <v>53</v>
      </c>
    </row>
    <row r="429" spans="1:5" x14ac:dyDescent="0.25">
      <c r="A429" s="14" t="s">
        <v>54</v>
      </c>
    </row>
    <row r="430" spans="1:5" x14ac:dyDescent="0.25">
      <c r="A430" s="13" t="s">
        <v>55</v>
      </c>
    </row>
    <row r="432" spans="1:5" x14ac:dyDescent="0.25">
      <c r="A432" s="14" t="s">
        <v>56</v>
      </c>
    </row>
    <row r="434" spans="1:5" x14ac:dyDescent="0.25">
      <c r="A434" s="14" t="s">
        <v>57</v>
      </c>
    </row>
    <row r="435" spans="1:5" x14ac:dyDescent="0.25">
      <c r="A435" s="14" t="s">
        <v>58</v>
      </c>
    </row>
    <row r="436" spans="1:5" x14ac:dyDescent="0.25">
      <c r="A436" s="14" t="s">
        <v>59</v>
      </c>
    </row>
    <row r="437" spans="1:5" x14ac:dyDescent="0.25">
      <c r="A437" s="14" t="s">
        <v>12</v>
      </c>
    </row>
    <row r="438" spans="1:5" x14ac:dyDescent="0.25">
      <c r="A438" s="14" t="s">
        <v>60</v>
      </c>
    </row>
    <row r="439" spans="1:5" x14ac:dyDescent="0.25">
      <c r="A439" s="14" t="s">
        <v>61</v>
      </c>
    </row>
    <row r="440" spans="1:5" x14ac:dyDescent="0.25">
      <c r="A440" s="14" t="s">
        <v>62</v>
      </c>
    </row>
    <row r="441" spans="1:5" x14ac:dyDescent="0.25">
      <c r="B441" s="15">
        <v>115.2</v>
      </c>
      <c r="C441" t="s">
        <v>20</v>
      </c>
      <c r="D441" s="15">
        <v>2991.2</v>
      </c>
      <c r="E441" s="15">
        <f>D441*B441</f>
        <v>344586.23999999999</v>
      </c>
    </row>
    <row r="444" spans="1:5" x14ac:dyDescent="0.25">
      <c r="A444" s="13" t="s">
        <v>71</v>
      </c>
    </row>
    <row r="445" spans="1:5" x14ac:dyDescent="0.25">
      <c r="A445" s="14" t="s">
        <v>72</v>
      </c>
    </row>
    <row r="446" spans="1:5" x14ac:dyDescent="0.25">
      <c r="A446" s="14" t="s">
        <v>2</v>
      </c>
    </row>
    <row r="448" spans="1:5" x14ac:dyDescent="0.25">
      <c r="A448" s="14" t="s">
        <v>49</v>
      </c>
    </row>
    <row r="449" spans="1:5" x14ac:dyDescent="0.25">
      <c r="A449" s="14" t="s">
        <v>50</v>
      </c>
    </row>
    <row r="450" spans="1:5" x14ac:dyDescent="0.25">
      <c r="A450" s="14" t="s">
        <v>73</v>
      </c>
    </row>
    <row r="451" spans="1:5" ht="30" x14ac:dyDescent="0.25">
      <c r="A451" s="14" t="s">
        <v>74</v>
      </c>
    </row>
    <row r="452" spans="1:5" x14ac:dyDescent="0.25">
      <c r="A452" s="14" t="s">
        <v>75</v>
      </c>
    </row>
    <row r="453" spans="1:5" x14ac:dyDescent="0.25">
      <c r="A453" s="13" t="s">
        <v>76</v>
      </c>
    </row>
    <row r="455" spans="1:5" x14ac:dyDescent="0.25">
      <c r="A455" s="14" t="s">
        <v>56</v>
      </c>
    </row>
    <row r="457" spans="1:5" x14ac:dyDescent="0.25">
      <c r="A457" s="14" t="s">
        <v>77</v>
      </c>
    </row>
    <row r="458" spans="1:5" x14ac:dyDescent="0.25">
      <c r="A458" s="14" t="s">
        <v>78</v>
      </c>
    </row>
    <row r="459" spans="1:5" x14ac:dyDescent="0.25">
      <c r="A459" s="14" t="s">
        <v>79</v>
      </c>
    </row>
    <row r="460" spans="1:5" x14ac:dyDescent="0.25">
      <c r="A460" s="14" t="s">
        <v>12</v>
      </c>
    </row>
    <row r="461" spans="1:5" x14ac:dyDescent="0.25">
      <c r="A461" s="14" t="s">
        <v>80</v>
      </c>
    </row>
    <row r="462" spans="1:5" x14ac:dyDescent="0.25">
      <c r="A462" s="14" t="s">
        <v>81</v>
      </c>
    </row>
    <row r="463" spans="1:5" x14ac:dyDescent="0.25">
      <c r="A463" s="14" t="s">
        <v>82</v>
      </c>
    </row>
    <row r="464" spans="1:5" x14ac:dyDescent="0.25">
      <c r="B464" s="15">
        <v>40.299999999999997</v>
      </c>
      <c r="C464" t="s">
        <v>83</v>
      </c>
      <c r="D464" s="15">
        <v>1480</v>
      </c>
      <c r="E464" s="15">
        <f>D464*B464</f>
        <v>59643.999999999993</v>
      </c>
    </row>
    <row r="466" spans="1:1" x14ac:dyDescent="0.25">
      <c r="A466" s="1" t="s">
        <v>176</v>
      </c>
    </row>
    <row r="467" spans="1:1" x14ac:dyDescent="0.25">
      <c r="A467" s="3" t="s">
        <v>177</v>
      </c>
    </row>
    <row r="468" spans="1:1" x14ac:dyDescent="0.25">
      <c r="A468" s="3" t="s">
        <v>2</v>
      </c>
    </row>
    <row r="469" spans="1:1" x14ac:dyDescent="0.25">
      <c r="A469" s="2"/>
    </row>
    <row r="470" spans="1:1" x14ac:dyDescent="0.25">
      <c r="A470" s="3" t="s">
        <v>49</v>
      </c>
    </row>
    <row r="471" spans="1:1" x14ac:dyDescent="0.25">
      <c r="A471" s="3" t="s">
        <v>50</v>
      </c>
    </row>
    <row r="472" spans="1:1" x14ac:dyDescent="0.25">
      <c r="A472" s="3" t="s">
        <v>84</v>
      </c>
    </row>
    <row r="473" spans="1:1" x14ac:dyDescent="0.25">
      <c r="A473" s="3" t="s">
        <v>178</v>
      </c>
    </row>
    <row r="474" spans="1:1" x14ac:dyDescent="0.25">
      <c r="A474" s="3" t="s">
        <v>179</v>
      </c>
    </row>
    <row r="475" spans="1:1" x14ac:dyDescent="0.25">
      <c r="A475" s="1" t="s">
        <v>180</v>
      </c>
    </row>
    <row r="476" spans="1:1" x14ac:dyDescent="0.25">
      <c r="A476" s="2"/>
    </row>
    <row r="477" spans="1:1" x14ac:dyDescent="0.25">
      <c r="A477" s="3" t="s">
        <v>56</v>
      </c>
    </row>
    <row r="478" spans="1:1" x14ac:dyDescent="0.25">
      <c r="A478" s="2"/>
    </row>
    <row r="479" spans="1:1" x14ac:dyDescent="0.25">
      <c r="A479" s="3" t="s">
        <v>181</v>
      </c>
    </row>
    <row r="480" spans="1:1" x14ac:dyDescent="0.25">
      <c r="A480" s="3" t="s">
        <v>182</v>
      </c>
    </row>
    <row r="481" spans="1:5" x14ac:dyDescent="0.25">
      <c r="A481" s="3" t="s">
        <v>183</v>
      </c>
    </row>
    <row r="482" spans="1:5" x14ac:dyDescent="0.25">
      <c r="A482" s="3" t="s">
        <v>12</v>
      </c>
    </row>
    <row r="483" spans="1:5" x14ac:dyDescent="0.25">
      <c r="A483" s="3" t="s">
        <v>184</v>
      </c>
    </row>
    <row r="484" spans="1:5" x14ac:dyDescent="0.25">
      <c r="A484" s="3" t="s">
        <v>185</v>
      </c>
    </row>
    <row r="485" spans="1:5" x14ac:dyDescent="0.25">
      <c r="A485" s="3" t="s">
        <v>186</v>
      </c>
    </row>
    <row r="486" spans="1:5" x14ac:dyDescent="0.25">
      <c r="B486" s="15">
        <v>17.2</v>
      </c>
      <c r="C486" t="s">
        <v>83</v>
      </c>
      <c r="D486" s="15">
        <v>595</v>
      </c>
      <c r="E486" s="15">
        <f>D486*B486</f>
        <v>10234</v>
      </c>
    </row>
    <row r="489" spans="1:5" x14ac:dyDescent="0.25">
      <c r="A489" s="1" t="s">
        <v>85</v>
      </c>
    </row>
    <row r="490" spans="1:5" x14ac:dyDescent="0.25">
      <c r="A490" s="3" t="s">
        <v>86</v>
      </c>
    </row>
    <row r="491" spans="1:5" x14ac:dyDescent="0.25">
      <c r="A491" s="3" t="s">
        <v>2</v>
      </c>
    </row>
    <row r="492" spans="1:5" x14ac:dyDescent="0.25">
      <c r="A492" s="2"/>
    </row>
    <row r="493" spans="1:5" x14ac:dyDescent="0.25">
      <c r="A493" s="3" t="s">
        <v>49</v>
      </c>
    </row>
    <row r="494" spans="1:5" x14ac:dyDescent="0.25">
      <c r="A494" s="3" t="s">
        <v>50</v>
      </c>
    </row>
    <row r="495" spans="1:5" x14ac:dyDescent="0.25">
      <c r="A495" s="3" t="s">
        <v>84</v>
      </c>
    </row>
    <row r="496" spans="1:5" x14ac:dyDescent="0.25">
      <c r="A496" s="3" t="s">
        <v>87</v>
      </c>
    </row>
    <row r="497" spans="1:5" x14ac:dyDescent="0.25">
      <c r="A497" s="3" t="s">
        <v>88</v>
      </c>
    </row>
    <row r="498" spans="1:5" x14ac:dyDescent="0.25">
      <c r="A498" s="1" t="s">
        <v>89</v>
      </c>
    </row>
    <row r="499" spans="1:5" x14ac:dyDescent="0.25">
      <c r="A499" s="2"/>
    </row>
    <row r="500" spans="1:5" x14ac:dyDescent="0.25">
      <c r="A500" s="3" t="s">
        <v>56</v>
      </c>
    </row>
    <row r="501" spans="1:5" x14ac:dyDescent="0.25">
      <c r="A501" s="2"/>
    </row>
    <row r="502" spans="1:5" x14ac:dyDescent="0.25">
      <c r="A502" s="3" t="s">
        <v>90</v>
      </c>
    </row>
    <row r="503" spans="1:5" x14ac:dyDescent="0.25">
      <c r="A503" s="3" t="s">
        <v>91</v>
      </c>
    </row>
    <row r="504" spans="1:5" x14ac:dyDescent="0.25">
      <c r="A504" s="3" t="s">
        <v>92</v>
      </c>
    </row>
    <row r="505" spans="1:5" x14ac:dyDescent="0.25">
      <c r="A505" s="3" t="s">
        <v>12</v>
      </c>
    </row>
    <row r="506" spans="1:5" x14ac:dyDescent="0.25">
      <c r="A506" s="3" t="s">
        <v>93</v>
      </c>
    </row>
    <row r="507" spans="1:5" x14ac:dyDescent="0.25">
      <c r="A507" s="3" t="s">
        <v>94</v>
      </c>
    </row>
    <row r="508" spans="1:5" x14ac:dyDescent="0.25">
      <c r="A508" s="3" t="s">
        <v>95</v>
      </c>
    </row>
    <row r="509" spans="1:5" x14ac:dyDescent="0.25">
      <c r="B509" s="15">
        <v>115.2</v>
      </c>
      <c r="C509" t="s">
        <v>20</v>
      </c>
      <c r="D509" s="15">
        <v>322.3</v>
      </c>
      <c r="E509" s="15">
        <f>D509*B509</f>
        <v>37128.959999999999</v>
      </c>
    </row>
    <row r="511" spans="1:5" x14ac:dyDescent="0.25">
      <c r="A511" s="1" t="s">
        <v>96</v>
      </c>
    </row>
    <row r="512" spans="1:5" x14ac:dyDescent="0.25">
      <c r="A512" s="3" t="s">
        <v>97</v>
      </c>
    </row>
    <row r="513" spans="1:1" x14ac:dyDescent="0.25">
      <c r="A513" s="3" t="s">
        <v>2</v>
      </c>
    </row>
    <row r="514" spans="1:1" x14ac:dyDescent="0.25">
      <c r="A514" s="2"/>
    </row>
    <row r="515" spans="1:1" x14ac:dyDescent="0.25">
      <c r="A515" s="3" t="s">
        <v>49</v>
      </c>
    </row>
    <row r="516" spans="1:1" x14ac:dyDescent="0.25">
      <c r="A516" s="3" t="s">
        <v>50</v>
      </c>
    </row>
    <row r="517" spans="1:1" x14ac:dyDescent="0.25">
      <c r="A517" s="3" t="s">
        <v>98</v>
      </c>
    </row>
    <row r="518" spans="1:1" x14ac:dyDescent="0.25">
      <c r="A518" s="3" t="s">
        <v>99</v>
      </c>
    </row>
    <row r="519" spans="1:1" x14ac:dyDescent="0.25">
      <c r="A519" s="3" t="s">
        <v>100</v>
      </c>
    </row>
    <row r="520" spans="1:1" x14ac:dyDescent="0.25">
      <c r="A520" s="1" t="s">
        <v>101</v>
      </c>
    </row>
    <row r="521" spans="1:1" x14ac:dyDescent="0.25">
      <c r="A521" s="2"/>
    </row>
    <row r="522" spans="1:1" x14ac:dyDescent="0.25">
      <c r="A522" s="3" t="s">
        <v>56</v>
      </c>
    </row>
    <row r="523" spans="1:1" x14ac:dyDescent="0.25">
      <c r="A523" s="2"/>
    </row>
    <row r="524" spans="1:1" x14ac:dyDescent="0.25">
      <c r="A524" s="3" t="s">
        <v>102</v>
      </c>
    </row>
    <row r="525" spans="1:1" x14ac:dyDescent="0.25">
      <c r="A525" s="3" t="s">
        <v>78</v>
      </c>
    </row>
    <row r="526" spans="1:1" x14ac:dyDescent="0.25">
      <c r="A526" s="3" t="s">
        <v>103</v>
      </c>
    </row>
    <row r="527" spans="1:1" x14ac:dyDescent="0.25">
      <c r="A527" s="3" t="s">
        <v>12</v>
      </c>
    </row>
    <row r="528" spans="1:1" x14ac:dyDescent="0.25">
      <c r="A528" s="3" t="s">
        <v>104</v>
      </c>
    </row>
    <row r="529" spans="1:5" x14ac:dyDescent="0.25">
      <c r="A529" s="3" t="s">
        <v>81</v>
      </c>
    </row>
    <row r="530" spans="1:5" x14ac:dyDescent="0.25">
      <c r="A530" s="3" t="s">
        <v>105</v>
      </c>
    </row>
    <row r="531" spans="1:5" x14ac:dyDescent="0.25">
      <c r="B531" s="15">
        <v>40.299999999999997</v>
      </c>
      <c r="C531" t="s">
        <v>83</v>
      </c>
      <c r="D531" s="15">
        <v>420</v>
      </c>
      <c r="E531" s="15">
        <f>D531*B531</f>
        <v>16926</v>
      </c>
    </row>
    <row r="534" spans="1:5" x14ac:dyDescent="0.25">
      <c r="A534" s="20" t="s">
        <v>108</v>
      </c>
      <c r="B534" s="21"/>
      <c r="C534" s="22"/>
      <c r="D534" s="21"/>
      <c r="E534" s="21">
        <f>SUM(E441:E531)</f>
        <v>468519.2</v>
      </c>
    </row>
    <row r="537" spans="1:5" x14ac:dyDescent="0.25">
      <c r="A537" s="17" t="s">
        <v>124</v>
      </c>
      <c r="B537" s="18"/>
      <c r="C537" s="19"/>
      <c r="D537" s="18"/>
      <c r="E537" s="18"/>
    </row>
    <row r="539" spans="1:5" x14ac:dyDescent="0.25">
      <c r="A539" s="13" t="s">
        <v>109</v>
      </c>
    </row>
    <row r="540" spans="1:5" x14ac:dyDescent="0.25">
      <c r="A540" s="14" t="s">
        <v>110</v>
      </c>
    </row>
    <row r="541" spans="1:5" x14ac:dyDescent="0.25">
      <c r="A541" s="14" t="s">
        <v>2</v>
      </c>
    </row>
    <row r="543" spans="1:5" x14ac:dyDescent="0.25">
      <c r="A543" s="14" t="s">
        <v>111</v>
      </c>
    </row>
    <row r="544" spans="1:5" x14ac:dyDescent="0.25">
      <c r="A544" s="14" t="s">
        <v>112</v>
      </c>
    </row>
    <row r="545" spans="1:5" x14ac:dyDescent="0.25">
      <c r="A545" s="14" t="s">
        <v>113</v>
      </c>
    </row>
    <row r="546" spans="1:5" ht="45" x14ac:dyDescent="0.25">
      <c r="A546" s="14" t="s">
        <v>114</v>
      </c>
    </row>
    <row r="547" spans="1:5" x14ac:dyDescent="0.25">
      <c r="A547" s="14" t="s">
        <v>115</v>
      </c>
    </row>
    <row r="548" spans="1:5" x14ac:dyDescent="0.25">
      <c r="A548" s="13" t="s">
        <v>116</v>
      </c>
    </row>
    <row r="550" spans="1:5" x14ac:dyDescent="0.25">
      <c r="A550" s="14" t="s">
        <v>117</v>
      </c>
    </row>
    <row r="552" spans="1:5" x14ac:dyDescent="0.25">
      <c r="A552" s="14" t="s">
        <v>118</v>
      </c>
    </row>
    <row r="553" spans="1:5" x14ac:dyDescent="0.25">
      <c r="A553" s="14" t="s">
        <v>119</v>
      </c>
    </row>
    <row r="554" spans="1:5" x14ac:dyDescent="0.25">
      <c r="A554" s="14" t="s">
        <v>120</v>
      </c>
    </row>
    <row r="555" spans="1:5" x14ac:dyDescent="0.25">
      <c r="A555" s="14" t="s">
        <v>12</v>
      </c>
    </row>
    <row r="556" spans="1:5" x14ac:dyDescent="0.25">
      <c r="A556" s="14" t="s">
        <v>121</v>
      </c>
    </row>
    <row r="557" spans="1:5" x14ac:dyDescent="0.25">
      <c r="A557" s="14" t="s">
        <v>122</v>
      </c>
    </row>
    <row r="558" spans="1:5" x14ac:dyDescent="0.25">
      <c r="A558" s="14" t="s">
        <v>123</v>
      </c>
    </row>
    <row r="559" spans="1:5" x14ac:dyDescent="0.25">
      <c r="B559" s="15">
        <v>23</v>
      </c>
      <c r="C559" s="15" t="s">
        <v>83</v>
      </c>
      <c r="D559" s="15">
        <v>36966.400000000001</v>
      </c>
      <c r="E559" s="15">
        <f>D559*B559</f>
        <v>850227.20000000007</v>
      </c>
    </row>
    <row r="561" spans="1:1" x14ac:dyDescent="0.25">
      <c r="A561" s="13" t="s">
        <v>125</v>
      </c>
    </row>
    <row r="562" spans="1:1" x14ac:dyDescent="0.25">
      <c r="A562" s="14" t="s">
        <v>126</v>
      </c>
    </row>
    <row r="563" spans="1:1" x14ac:dyDescent="0.25">
      <c r="A563" s="14" t="s">
        <v>2</v>
      </c>
    </row>
    <row r="565" spans="1:1" x14ac:dyDescent="0.25">
      <c r="A565" s="14" t="s">
        <v>111</v>
      </c>
    </row>
    <row r="566" spans="1:1" x14ac:dyDescent="0.25">
      <c r="A566" s="14" t="s">
        <v>112</v>
      </c>
    </row>
    <row r="567" spans="1:1" x14ac:dyDescent="0.25">
      <c r="A567" s="14" t="s">
        <v>127</v>
      </c>
    </row>
    <row r="568" spans="1:1" ht="30" x14ac:dyDescent="0.25">
      <c r="A568" s="14" t="s">
        <v>128</v>
      </c>
    </row>
    <row r="569" spans="1:1" x14ac:dyDescent="0.25">
      <c r="A569" s="14" t="s">
        <v>129</v>
      </c>
    </row>
    <row r="570" spans="1:1" ht="29.25" x14ac:dyDescent="0.25">
      <c r="A570" s="13" t="s">
        <v>130</v>
      </c>
    </row>
    <row r="572" spans="1:1" x14ac:dyDescent="0.25">
      <c r="A572" s="14" t="s">
        <v>117</v>
      </c>
    </row>
    <row r="574" spans="1:1" x14ac:dyDescent="0.25">
      <c r="A574" s="14" t="s">
        <v>131</v>
      </c>
    </row>
    <row r="575" spans="1:1" x14ac:dyDescent="0.25">
      <c r="A575" s="14" t="s">
        <v>132</v>
      </c>
    </row>
    <row r="576" spans="1:1" x14ac:dyDescent="0.25">
      <c r="A576" s="14" t="s">
        <v>133</v>
      </c>
    </row>
    <row r="577" spans="1:5" x14ac:dyDescent="0.25">
      <c r="A577" s="14" t="s">
        <v>12</v>
      </c>
    </row>
    <row r="578" spans="1:5" x14ac:dyDescent="0.25">
      <c r="A578" s="14" t="s">
        <v>134</v>
      </c>
    </row>
    <row r="579" spans="1:5" x14ac:dyDescent="0.25">
      <c r="A579" s="14" t="s">
        <v>135</v>
      </c>
    </row>
    <row r="580" spans="1:5" x14ac:dyDescent="0.25">
      <c r="A580" s="14" t="s">
        <v>136</v>
      </c>
    </row>
    <row r="581" spans="1:5" x14ac:dyDescent="0.25">
      <c r="B581" s="15">
        <v>24</v>
      </c>
      <c r="C581" t="s">
        <v>137</v>
      </c>
      <c r="D581" s="15">
        <v>8064</v>
      </c>
      <c r="E581" s="15">
        <f>D581*B581</f>
        <v>193536</v>
      </c>
    </row>
    <row r="583" spans="1:5" x14ac:dyDescent="0.25">
      <c r="A583" s="20" t="s">
        <v>138</v>
      </c>
      <c r="B583" s="21"/>
      <c r="C583" s="22"/>
      <c r="D583" s="21"/>
      <c r="E583" s="21">
        <f>SUM(E559,E581)</f>
        <v>1043763.2000000001</v>
      </c>
    </row>
    <row r="586" spans="1:5" ht="15.75" thickBot="1" x14ac:dyDescent="0.3">
      <c r="A586" s="26" t="s">
        <v>143</v>
      </c>
      <c r="B586" s="27"/>
      <c r="C586" s="28"/>
      <c r="D586" s="27"/>
      <c r="E586" s="27">
        <f>SUM(E583,E534)</f>
        <v>1512282.4000000001</v>
      </c>
    </row>
    <row r="588" spans="1:5" ht="18.75" x14ac:dyDescent="0.3">
      <c r="A588" s="176" t="s">
        <v>144</v>
      </c>
      <c r="B588" s="176"/>
      <c r="C588" s="176"/>
      <c r="D588" s="176"/>
      <c r="E588" s="176"/>
    </row>
    <row r="590" spans="1:5" x14ac:dyDescent="0.25">
      <c r="A590" s="20" t="s">
        <v>107</v>
      </c>
      <c r="B590" s="21"/>
      <c r="C590" s="22"/>
      <c r="D590" s="21"/>
      <c r="E590" s="21"/>
    </row>
    <row r="592" spans="1:5" x14ac:dyDescent="0.25">
      <c r="A592" s="13" t="s">
        <v>47</v>
      </c>
    </row>
    <row r="593" spans="1:1" x14ac:dyDescent="0.25">
      <c r="A593" s="14" t="s">
        <v>48</v>
      </c>
    </row>
    <row r="594" spans="1:1" x14ac:dyDescent="0.25">
      <c r="A594" s="14" t="s">
        <v>2</v>
      </c>
    </row>
    <row r="596" spans="1:1" x14ac:dyDescent="0.25">
      <c r="A596" s="14" t="s">
        <v>49</v>
      </c>
    </row>
    <row r="597" spans="1:1" x14ac:dyDescent="0.25">
      <c r="A597" s="14" t="s">
        <v>50</v>
      </c>
    </row>
    <row r="598" spans="1:1" x14ac:dyDescent="0.25">
      <c r="A598" s="14" t="s">
        <v>51</v>
      </c>
    </row>
    <row r="599" spans="1:1" x14ac:dyDescent="0.25">
      <c r="A599" s="14" t="s">
        <v>52</v>
      </c>
    </row>
    <row r="600" spans="1:1" x14ac:dyDescent="0.25">
      <c r="A600" s="14" t="s">
        <v>53</v>
      </c>
    </row>
    <row r="601" spans="1:1" x14ac:dyDescent="0.25">
      <c r="A601" s="14" t="s">
        <v>54</v>
      </c>
    </row>
    <row r="602" spans="1:1" x14ac:dyDescent="0.25">
      <c r="A602" s="13" t="s">
        <v>55</v>
      </c>
    </row>
    <row r="604" spans="1:1" x14ac:dyDescent="0.25">
      <c r="A604" s="14" t="s">
        <v>56</v>
      </c>
    </row>
    <row r="606" spans="1:1" x14ac:dyDescent="0.25">
      <c r="A606" s="14" t="s">
        <v>57</v>
      </c>
    </row>
    <row r="607" spans="1:1" x14ac:dyDescent="0.25">
      <c r="A607" s="14" t="s">
        <v>58</v>
      </c>
    </row>
    <row r="608" spans="1:1" x14ac:dyDescent="0.25">
      <c r="A608" s="14" t="s">
        <v>59</v>
      </c>
    </row>
    <row r="609" spans="1:5" x14ac:dyDescent="0.25">
      <c r="A609" s="14" t="s">
        <v>12</v>
      </c>
    </row>
    <row r="610" spans="1:5" x14ac:dyDescent="0.25">
      <c r="A610" s="14" t="s">
        <v>60</v>
      </c>
    </row>
    <row r="611" spans="1:5" x14ac:dyDescent="0.25">
      <c r="A611" s="14" t="s">
        <v>61</v>
      </c>
    </row>
    <row r="612" spans="1:5" x14ac:dyDescent="0.25">
      <c r="A612" s="14" t="s">
        <v>62</v>
      </c>
    </row>
    <row r="613" spans="1:5" x14ac:dyDescent="0.25">
      <c r="B613" s="15">
        <v>350</v>
      </c>
      <c r="C613" t="s">
        <v>20</v>
      </c>
      <c r="D613" s="15">
        <v>2991.2</v>
      </c>
      <c r="E613" s="15">
        <f>D613*B613</f>
        <v>1046919.9999999999</v>
      </c>
    </row>
    <row r="616" spans="1:5" x14ac:dyDescent="0.25">
      <c r="A616" s="13" t="s">
        <v>71</v>
      </c>
    </row>
    <row r="617" spans="1:5" x14ac:dyDescent="0.25">
      <c r="A617" s="14" t="s">
        <v>72</v>
      </c>
    </row>
    <row r="618" spans="1:5" x14ac:dyDescent="0.25">
      <c r="A618" s="14" t="s">
        <v>2</v>
      </c>
    </row>
    <row r="620" spans="1:5" x14ac:dyDescent="0.25">
      <c r="A620" s="14" t="s">
        <v>49</v>
      </c>
    </row>
    <row r="621" spans="1:5" x14ac:dyDescent="0.25">
      <c r="A621" s="14" t="s">
        <v>50</v>
      </c>
    </row>
    <row r="622" spans="1:5" x14ac:dyDescent="0.25">
      <c r="A622" s="14" t="s">
        <v>73</v>
      </c>
    </row>
    <row r="623" spans="1:5" ht="30" x14ac:dyDescent="0.25">
      <c r="A623" s="14" t="s">
        <v>74</v>
      </c>
    </row>
    <row r="624" spans="1:5" x14ac:dyDescent="0.25">
      <c r="A624" s="14" t="s">
        <v>75</v>
      </c>
    </row>
    <row r="625" spans="1:5" x14ac:dyDescent="0.25">
      <c r="A625" s="13" t="s">
        <v>76</v>
      </c>
    </row>
    <row r="627" spans="1:5" x14ac:dyDescent="0.25">
      <c r="A627" s="14" t="s">
        <v>56</v>
      </c>
    </row>
    <row r="629" spans="1:5" x14ac:dyDescent="0.25">
      <c r="A629" s="14" t="s">
        <v>77</v>
      </c>
    </row>
    <row r="630" spans="1:5" x14ac:dyDescent="0.25">
      <c r="A630" s="14" t="s">
        <v>78</v>
      </c>
    </row>
    <row r="631" spans="1:5" x14ac:dyDescent="0.25">
      <c r="A631" s="14" t="s">
        <v>79</v>
      </c>
    </row>
    <row r="632" spans="1:5" x14ac:dyDescent="0.25">
      <c r="A632" s="14" t="s">
        <v>12</v>
      </c>
    </row>
    <row r="633" spans="1:5" x14ac:dyDescent="0.25">
      <c r="A633" s="14" t="s">
        <v>80</v>
      </c>
    </row>
    <row r="634" spans="1:5" x14ac:dyDescent="0.25">
      <c r="A634" s="14" t="s">
        <v>81</v>
      </c>
    </row>
    <row r="635" spans="1:5" x14ac:dyDescent="0.25">
      <c r="A635" s="14" t="s">
        <v>82</v>
      </c>
    </row>
    <row r="636" spans="1:5" x14ac:dyDescent="0.25">
      <c r="B636" s="15">
        <v>122.5</v>
      </c>
      <c r="C636" t="s">
        <v>83</v>
      </c>
      <c r="D636" s="15">
        <v>1480</v>
      </c>
      <c r="E636" s="15">
        <f>D636*B636</f>
        <v>181300</v>
      </c>
    </row>
    <row r="638" spans="1:5" x14ac:dyDescent="0.25">
      <c r="A638" s="1" t="s">
        <v>176</v>
      </c>
    </row>
    <row r="639" spans="1:5" x14ac:dyDescent="0.25">
      <c r="A639" s="3" t="s">
        <v>177</v>
      </c>
    </row>
    <row r="640" spans="1:5" x14ac:dyDescent="0.25">
      <c r="A640" s="3" t="s">
        <v>2</v>
      </c>
    </row>
    <row r="641" spans="1:1" x14ac:dyDescent="0.25">
      <c r="A641" s="2"/>
    </row>
    <row r="642" spans="1:1" x14ac:dyDescent="0.25">
      <c r="A642" s="3" t="s">
        <v>49</v>
      </c>
    </row>
    <row r="643" spans="1:1" x14ac:dyDescent="0.25">
      <c r="A643" s="3" t="s">
        <v>50</v>
      </c>
    </row>
    <row r="644" spans="1:1" x14ac:dyDescent="0.25">
      <c r="A644" s="3" t="s">
        <v>84</v>
      </c>
    </row>
    <row r="645" spans="1:1" x14ac:dyDescent="0.25">
      <c r="A645" s="3" t="s">
        <v>178</v>
      </c>
    </row>
    <row r="646" spans="1:1" x14ac:dyDescent="0.25">
      <c r="A646" s="3" t="s">
        <v>179</v>
      </c>
    </row>
    <row r="647" spans="1:1" x14ac:dyDescent="0.25">
      <c r="A647" s="1" t="s">
        <v>180</v>
      </c>
    </row>
    <row r="648" spans="1:1" x14ac:dyDescent="0.25">
      <c r="A648" s="2"/>
    </row>
    <row r="649" spans="1:1" x14ac:dyDescent="0.25">
      <c r="A649" s="3" t="s">
        <v>56</v>
      </c>
    </row>
    <row r="650" spans="1:1" x14ac:dyDescent="0.25">
      <c r="A650" s="2"/>
    </row>
    <row r="651" spans="1:1" x14ac:dyDescent="0.25">
      <c r="A651" s="3" t="s">
        <v>181</v>
      </c>
    </row>
    <row r="652" spans="1:1" x14ac:dyDescent="0.25">
      <c r="A652" s="3" t="s">
        <v>182</v>
      </c>
    </row>
    <row r="653" spans="1:1" x14ac:dyDescent="0.25">
      <c r="A653" s="3" t="s">
        <v>183</v>
      </c>
    </row>
    <row r="654" spans="1:1" x14ac:dyDescent="0.25">
      <c r="A654" s="3" t="s">
        <v>12</v>
      </c>
    </row>
    <row r="655" spans="1:1" x14ac:dyDescent="0.25">
      <c r="A655" s="3" t="s">
        <v>184</v>
      </c>
    </row>
    <row r="656" spans="1:1" x14ac:dyDescent="0.25">
      <c r="A656" s="3" t="s">
        <v>185</v>
      </c>
    </row>
    <row r="657" spans="1:5" x14ac:dyDescent="0.25">
      <c r="A657" s="3" t="s">
        <v>186</v>
      </c>
    </row>
    <row r="658" spans="1:5" x14ac:dyDescent="0.25">
      <c r="B658" s="15">
        <v>52.5</v>
      </c>
      <c r="C658" t="s">
        <v>83</v>
      </c>
      <c r="D658" s="15">
        <v>595</v>
      </c>
      <c r="E658" s="15">
        <f>D658*B658</f>
        <v>31237.5</v>
      </c>
    </row>
    <row r="661" spans="1:5" x14ac:dyDescent="0.25">
      <c r="A661" s="1" t="s">
        <v>85</v>
      </c>
    </row>
    <row r="662" spans="1:5" x14ac:dyDescent="0.25">
      <c r="A662" s="3" t="s">
        <v>86</v>
      </c>
    </row>
    <row r="663" spans="1:5" x14ac:dyDescent="0.25">
      <c r="A663" s="3" t="s">
        <v>2</v>
      </c>
    </row>
    <row r="664" spans="1:5" x14ac:dyDescent="0.25">
      <c r="A664" s="2"/>
    </row>
    <row r="665" spans="1:5" x14ac:dyDescent="0.25">
      <c r="A665" s="3" t="s">
        <v>49</v>
      </c>
    </row>
    <row r="666" spans="1:5" x14ac:dyDescent="0.25">
      <c r="A666" s="3" t="s">
        <v>50</v>
      </c>
    </row>
    <row r="667" spans="1:5" x14ac:dyDescent="0.25">
      <c r="A667" s="3" t="s">
        <v>84</v>
      </c>
    </row>
    <row r="668" spans="1:5" x14ac:dyDescent="0.25">
      <c r="A668" s="3" t="s">
        <v>87</v>
      </c>
    </row>
    <row r="669" spans="1:5" x14ac:dyDescent="0.25">
      <c r="A669" s="3" t="s">
        <v>88</v>
      </c>
    </row>
    <row r="670" spans="1:5" x14ac:dyDescent="0.25">
      <c r="A670" s="1" t="s">
        <v>89</v>
      </c>
    </row>
    <row r="671" spans="1:5" x14ac:dyDescent="0.25">
      <c r="A671" s="2"/>
    </row>
    <row r="672" spans="1:5" x14ac:dyDescent="0.25">
      <c r="A672" s="3" t="s">
        <v>56</v>
      </c>
    </row>
    <row r="673" spans="1:5" x14ac:dyDescent="0.25">
      <c r="A673" s="2"/>
    </row>
    <row r="674" spans="1:5" x14ac:dyDescent="0.25">
      <c r="A674" s="3" t="s">
        <v>90</v>
      </c>
    </row>
    <row r="675" spans="1:5" x14ac:dyDescent="0.25">
      <c r="A675" s="3" t="s">
        <v>91</v>
      </c>
    </row>
    <row r="676" spans="1:5" x14ac:dyDescent="0.25">
      <c r="A676" s="3" t="s">
        <v>92</v>
      </c>
    </row>
    <row r="677" spans="1:5" x14ac:dyDescent="0.25">
      <c r="A677" s="3" t="s">
        <v>12</v>
      </c>
    </row>
    <row r="678" spans="1:5" x14ac:dyDescent="0.25">
      <c r="A678" s="3" t="s">
        <v>93</v>
      </c>
    </row>
    <row r="679" spans="1:5" x14ac:dyDescent="0.25">
      <c r="A679" s="3" t="s">
        <v>94</v>
      </c>
    </row>
    <row r="680" spans="1:5" x14ac:dyDescent="0.25">
      <c r="A680" s="3" t="s">
        <v>95</v>
      </c>
    </row>
    <row r="681" spans="1:5" x14ac:dyDescent="0.25">
      <c r="B681" s="15">
        <v>350</v>
      </c>
      <c r="C681" t="s">
        <v>20</v>
      </c>
      <c r="D681" s="15">
        <v>322.3</v>
      </c>
      <c r="E681" s="15">
        <f>D681*B681</f>
        <v>112805</v>
      </c>
    </row>
    <row r="683" spans="1:5" x14ac:dyDescent="0.25">
      <c r="A683" s="1" t="s">
        <v>96</v>
      </c>
    </row>
    <row r="684" spans="1:5" x14ac:dyDescent="0.25">
      <c r="A684" s="3" t="s">
        <v>97</v>
      </c>
    </row>
    <row r="685" spans="1:5" x14ac:dyDescent="0.25">
      <c r="A685" s="3" t="s">
        <v>2</v>
      </c>
    </row>
    <row r="686" spans="1:5" x14ac:dyDescent="0.25">
      <c r="A686" s="2"/>
    </row>
    <row r="687" spans="1:5" x14ac:dyDescent="0.25">
      <c r="A687" s="3" t="s">
        <v>49</v>
      </c>
    </row>
    <row r="688" spans="1:5" x14ac:dyDescent="0.25">
      <c r="A688" s="3" t="s">
        <v>50</v>
      </c>
    </row>
    <row r="689" spans="1:5" x14ac:dyDescent="0.25">
      <c r="A689" s="3" t="s">
        <v>98</v>
      </c>
    </row>
    <row r="690" spans="1:5" x14ac:dyDescent="0.25">
      <c r="A690" s="3" t="s">
        <v>99</v>
      </c>
    </row>
    <row r="691" spans="1:5" x14ac:dyDescent="0.25">
      <c r="A691" s="3" t="s">
        <v>100</v>
      </c>
    </row>
    <row r="692" spans="1:5" x14ac:dyDescent="0.25">
      <c r="A692" s="1" t="s">
        <v>101</v>
      </c>
    </row>
    <row r="693" spans="1:5" x14ac:dyDescent="0.25">
      <c r="A693" s="2"/>
    </row>
    <row r="694" spans="1:5" x14ac:dyDescent="0.25">
      <c r="A694" s="3" t="s">
        <v>56</v>
      </c>
    </row>
    <row r="695" spans="1:5" x14ac:dyDescent="0.25">
      <c r="A695" s="2"/>
    </row>
    <row r="696" spans="1:5" x14ac:dyDescent="0.25">
      <c r="A696" s="3" t="s">
        <v>102</v>
      </c>
    </row>
    <row r="697" spans="1:5" x14ac:dyDescent="0.25">
      <c r="A697" s="3" t="s">
        <v>78</v>
      </c>
    </row>
    <row r="698" spans="1:5" x14ac:dyDescent="0.25">
      <c r="A698" s="3" t="s">
        <v>103</v>
      </c>
    </row>
    <row r="699" spans="1:5" x14ac:dyDescent="0.25">
      <c r="A699" s="3" t="s">
        <v>12</v>
      </c>
    </row>
    <row r="700" spans="1:5" x14ac:dyDescent="0.25">
      <c r="A700" s="3" t="s">
        <v>104</v>
      </c>
    </row>
    <row r="701" spans="1:5" x14ac:dyDescent="0.25">
      <c r="A701" s="3" t="s">
        <v>81</v>
      </c>
    </row>
    <row r="702" spans="1:5" x14ac:dyDescent="0.25">
      <c r="A702" s="3" t="s">
        <v>105</v>
      </c>
    </row>
    <row r="703" spans="1:5" x14ac:dyDescent="0.25">
      <c r="B703" s="15">
        <v>122.5</v>
      </c>
      <c r="C703" t="s">
        <v>83</v>
      </c>
      <c r="D703" s="15">
        <v>420</v>
      </c>
      <c r="E703" s="15">
        <f>D703*B703</f>
        <v>51450</v>
      </c>
    </row>
    <row r="706" spans="1:5" x14ac:dyDescent="0.25">
      <c r="A706" s="20" t="s">
        <v>108</v>
      </c>
      <c r="B706" s="21"/>
      <c r="C706" s="22"/>
      <c r="D706" s="21"/>
      <c r="E706" s="21">
        <f>SUM(E613:E703)</f>
        <v>1423712.5</v>
      </c>
    </row>
    <row r="709" spans="1:5" x14ac:dyDescent="0.25">
      <c r="A709" s="17" t="s">
        <v>124</v>
      </c>
      <c r="B709" s="18"/>
      <c r="C709" s="19"/>
      <c r="D709" s="18"/>
      <c r="E709" s="18"/>
    </row>
    <row r="711" spans="1:5" x14ac:dyDescent="0.25">
      <c r="A711" s="13" t="s">
        <v>109</v>
      </c>
    </row>
    <row r="712" spans="1:5" x14ac:dyDescent="0.25">
      <c r="A712" s="14" t="s">
        <v>110</v>
      </c>
    </row>
    <row r="713" spans="1:5" x14ac:dyDescent="0.25">
      <c r="A713" s="14" t="s">
        <v>2</v>
      </c>
    </row>
    <row r="715" spans="1:5" x14ac:dyDescent="0.25">
      <c r="A715" s="14" t="s">
        <v>111</v>
      </c>
    </row>
    <row r="716" spans="1:5" x14ac:dyDescent="0.25">
      <c r="A716" s="14" t="s">
        <v>112</v>
      </c>
    </row>
    <row r="717" spans="1:5" x14ac:dyDescent="0.25">
      <c r="A717" s="14" t="s">
        <v>113</v>
      </c>
    </row>
    <row r="718" spans="1:5" ht="45" x14ac:dyDescent="0.25">
      <c r="A718" s="14" t="s">
        <v>114</v>
      </c>
    </row>
    <row r="719" spans="1:5" x14ac:dyDescent="0.25">
      <c r="A719" s="14" t="s">
        <v>115</v>
      </c>
    </row>
    <row r="720" spans="1:5" x14ac:dyDescent="0.25">
      <c r="A720" s="13" t="s">
        <v>116</v>
      </c>
    </row>
    <row r="722" spans="1:5" x14ac:dyDescent="0.25">
      <c r="A722" s="14" t="s">
        <v>117</v>
      </c>
    </row>
    <row r="724" spans="1:5" x14ac:dyDescent="0.25">
      <c r="A724" s="14" t="s">
        <v>118</v>
      </c>
    </row>
    <row r="725" spans="1:5" x14ac:dyDescent="0.25">
      <c r="A725" s="14" t="s">
        <v>119</v>
      </c>
    </row>
    <row r="726" spans="1:5" x14ac:dyDescent="0.25">
      <c r="A726" s="14" t="s">
        <v>120</v>
      </c>
    </row>
    <row r="727" spans="1:5" x14ac:dyDescent="0.25">
      <c r="A727" s="14" t="s">
        <v>12</v>
      </c>
    </row>
    <row r="728" spans="1:5" x14ac:dyDescent="0.25">
      <c r="A728" s="14" t="s">
        <v>121</v>
      </c>
    </row>
    <row r="729" spans="1:5" x14ac:dyDescent="0.25">
      <c r="A729" s="14" t="s">
        <v>122</v>
      </c>
    </row>
    <row r="730" spans="1:5" x14ac:dyDescent="0.25">
      <c r="A730" s="14" t="s">
        <v>123</v>
      </c>
    </row>
    <row r="731" spans="1:5" x14ac:dyDescent="0.25">
      <c r="B731" s="15">
        <v>70</v>
      </c>
      <c r="C731" s="15" t="s">
        <v>83</v>
      </c>
      <c r="D731" s="15">
        <v>36966.400000000001</v>
      </c>
      <c r="E731" s="15">
        <f>D731*B731</f>
        <v>2587648</v>
      </c>
    </row>
    <row r="733" spans="1:5" x14ac:dyDescent="0.25">
      <c r="A733" s="13" t="s">
        <v>125</v>
      </c>
    </row>
    <row r="734" spans="1:5" x14ac:dyDescent="0.25">
      <c r="A734" s="14" t="s">
        <v>126</v>
      </c>
    </row>
    <row r="735" spans="1:5" x14ac:dyDescent="0.25">
      <c r="A735" s="14" t="s">
        <v>2</v>
      </c>
    </row>
    <row r="737" spans="1:1" x14ac:dyDescent="0.25">
      <c r="A737" s="14" t="s">
        <v>111</v>
      </c>
    </row>
    <row r="738" spans="1:1" x14ac:dyDescent="0.25">
      <c r="A738" s="14" t="s">
        <v>112</v>
      </c>
    </row>
    <row r="739" spans="1:1" x14ac:dyDescent="0.25">
      <c r="A739" s="14" t="s">
        <v>127</v>
      </c>
    </row>
    <row r="740" spans="1:1" ht="30" x14ac:dyDescent="0.25">
      <c r="A740" s="14" t="s">
        <v>128</v>
      </c>
    </row>
    <row r="741" spans="1:1" x14ac:dyDescent="0.25">
      <c r="A741" s="14" t="s">
        <v>129</v>
      </c>
    </row>
    <row r="742" spans="1:1" ht="29.25" x14ac:dyDescent="0.25">
      <c r="A742" s="13" t="s">
        <v>130</v>
      </c>
    </row>
    <row r="744" spans="1:1" x14ac:dyDescent="0.25">
      <c r="A744" s="14" t="s">
        <v>117</v>
      </c>
    </row>
    <row r="746" spans="1:1" x14ac:dyDescent="0.25">
      <c r="A746" s="14" t="s">
        <v>131</v>
      </c>
    </row>
    <row r="747" spans="1:1" x14ac:dyDescent="0.25">
      <c r="A747" s="14" t="s">
        <v>132</v>
      </c>
    </row>
    <row r="748" spans="1:1" x14ac:dyDescent="0.25">
      <c r="A748" s="14" t="s">
        <v>133</v>
      </c>
    </row>
    <row r="749" spans="1:1" x14ac:dyDescent="0.25">
      <c r="A749" s="14" t="s">
        <v>12</v>
      </c>
    </row>
    <row r="750" spans="1:1" x14ac:dyDescent="0.25">
      <c r="A750" s="14" t="s">
        <v>134</v>
      </c>
    </row>
    <row r="751" spans="1:1" x14ac:dyDescent="0.25">
      <c r="A751" s="14" t="s">
        <v>135</v>
      </c>
    </row>
    <row r="752" spans="1:1" x14ac:dyDescent="0.25">
      <c r="A752" s="14" t="s">
        <v>136</v>
      </c>
    </row>
    <row r="753" spans="1:5" x14ac:dyDescent="0.25">
      <c r="B753" s="15">
        <v>112</v>
      </c>
      <c r="C753" t="s">
        <v>137</v>
      </c>
      <c r="D753" s="15">
        <v>8064</v>
      </c>
      <c r="E753" s="15">
        <f>D753*B753</f>
        <v>903168</v>
      </c>
    </row>
    <row r="755" spans="1:5" x14ac:dyDescent="0.25">
      <c r="A755" s="20" t="s">
        <v>138</v>
      </c>
      <c r="B755" s="21"/>
      <c r="C755" s="22"/>
      <c r="D755" s="21"/>
      <c r="E755" s="21">
        <f>SUM(E753:E754,E731)</f>
        <v>3490816</v>
      </c>
    </row>
    <row r="758" spans="1:5" ht="15.75" thickBot="1" x14ac:dyDescent="0.3">
      <c r="A758" s="26" t="s">
        <v>145</v>
      </c>
      <c r="B758" s="27"/>
      <c r="C758" s="28"/>
      <c r="D758" s="27"/>
      <c r="E758" s="27">
        <f>SUM(E755,E706)</f>
        <v>4914528.5</v>
      </c>
    </row>
    <row r="760" spans="1:5" ht="18.75" x14ac:dyDescent="0.3">
      <c r="A760" s="176" t="s">
        <v>146</v>
      </c>
      <c r="B760" s="176"/>
      <c r="C760" s="176"/>
      <c r="D760" s="176"/>
      <c r="E760" s="176"/>
    </row>
    <row r="762" spans="1:5" x14ac:dyDescent="0.25">
      <c r="A762" s="20" t="s">
        <v>107</v>
      </c>
      <c r="B762" s="21"/>
      <c r="C762" s="22"/>
      <c r="D762" s="21"/>
      <c r="E762" s="21"/>
    </row>
    <row r="764" spans="1:5" x14ac:dyDescent="0.25">
      <c r="A764" s="13" t="s">
        <v>47</v>
      </c>
    </row>
    <row r="765" spans="1:5" x14ac:dyDescent="0.25">
      <c r="A765" s="14" t="s">
        <v>48</v>
      </c>
    </row>
    <row r="766" spans="1:5" x14ac:dyDescent="0.25">
      <c r="A766" s="14" t="s">
        <v>2</v>
      </c>
    </row>
    <row r="768" spans="1:5" x14ac:dyDescent="0.25">
      <c r="A768" s="14" t="s">
        <v>49</v>
      </c>
    </row>
    <row r="769" spans="1:1" x14ac:dyDescent="0.25">
      <c r="A769" s="14" t="s">
        <v>50</v>
      </c>
    </row>
    <row r="770" spans="1:1" x14ac:dyDescent="0.25">
      <c r="A770" s="14" t="s">
        <v>51</v>
      </c>
    </row>
    <row r="771" spans="1:1" x14ac:dyDescent="0.25">
      <c r="A771" s="14" t="s">
        <v>52</v>
      </c>
    </row>
    <row r="772" spans="1:1" x14ac:dyDescent="0.25">
      <c r="A772" s="14" t="s">
        <v>53</v>
      </c>
    </row>
    <row r="773" spans="1:1" x14ac:dyDescent="0.25">
      <c r="A773" s="14" t="s">
        <v>54</v>
      </c>
    </row>
    <row r="774" spans="1:1" x14ac:dyDescent="0.25">
      <c r="A774" s="13" t="s">
        <v>55</v>
      </c>
    </row>
    <row r="776" spans="1:1" x14ac:dyDescent="0.25">
      <c r="A776" s="14" t="s">
        <v>56</v>
      </c>
    </row>
    <row r="778" spans="1:1" x14ac:dyDescent="0.25">
      <c r="A778" s="14" t="s">
        <v>57</v>
      </c>
    </row>
    <row r="779" spans="1:1" x14ac:dyDescent="0.25">
      <c r="A779" s="14" t="s">
        <v>58</v>
      </c>
    </row>
    <row r="780" spans="1:1" x14ac:dyDescent="0.25">
      <c r="A780" s="14" t="s">
        <v>59</v>
      </c>
    </row>
    <row r="781" spans="1:1" x14ac:dyDescent="0.25">
      <c r="A781" s="14" t="s">
        <v>12</v>
      </c>
    </row>
    <row r="782" spans="1:1" x14ac:dyDescent="0.25">
      <c r="A782" s="14" t="s">
        <v>60</v>
      </c>
    </row>
    <row r="783" spans="1:1" x14ac:dyDescent="0.25">
      <c r="A783" s="14" t="s">
        <v>61</v>
      </c>
    </row>
    <row r="784" spans="1:1" x14ac:dyDescent="0.25">
      <c r="A784" s="14" t="s">
        <v>62</v>
      </c>
    </row>
    <row r="785" spans="1:5" x14ac:dyDescent="0.25">
      <c r="B785" s="15">
        <v>109</v>
      </c>
      <c r="C785" t="s">
        <v>20</v>
      </c>
      <c r="D785" s="15">
        <v>2991.2</v>
      </c>
      <c r="E785" s="15">
        <f>D785*B785</f>
        <v>326040.8</v>
      </c>
    </row>
    <row r="788" spans="1:5" x14ac:dyDescent="0.25">
      <c r="A788" s="13" t="s">
        <v>71</v>
      </c>
    </row>
    <row r="789" spans="1:5" x14ac:dyDescent="0.25">
      <c r="A789" s="14" t="s">
        <v>72</v>
      </c>
    </row>
    <row r="790" spans="1:5" x14ac:dyDescent="0.25">
      <c r="A790" s="14" t="s">
        <v>2</v>
      </c>
    </row>
    <row r="792" spans="1:5" x14ac:dyDescent="0.25">
      <c r="A792" s="14" t="s">
        <v>49</v>
      </c>
    </row>
    <row r="793" spans="1:5" x14ac:dyDescent="0.25">
      <c r="A793" s="14" t="s">
        <v>50</v>
      </c>
    </row>
    <row r="794" spans="1:5" x14ac:dyDescent="0.25">
      <c r="A794" s="14" t="s">
        <v>73</v>
      </c>
    </row>
    <row r="795" spans="1:5" ht="30" x14ac:dyDescent="0.25">
      <c r="A795" s="14" t="s">
        <v>74</v>
      </c>
    </row>
    <row r="796" spans="1:5" x14ac:dyDescent="0.25">
      <c r="A796" s="14" t="s">
        <v>75</v>
      </c>
    </row>
    <row r="797" spans="1:5" x14ac:dyDescent="0.25">
      <c r="A797" s="13" t="s">
        <v>76</v>
      </c>
    </row>
    <row r="799" spans="1:5" x14ac:dyDescent="0.25">
      <c r="A799" s="14" t="s">
        <v>56</v>
      </c>
    </row>
    <row r="801" spans="1:5" x14ac:dyDescent="0.25">
      <c r="A801" s="14" t="s">
        <v>77</v>
      </c>
    </row>
    <row r="802" spans="1:5" x14ac:dyDescent="0.25">
      <c r="A802" s="14" t="s">
        <v>78</v>
      </c>
    </row>
    <row r="803" spans="1:5" x14ac:dyDescent="0.25">
      <c r="A803" s="14" t="s">
        <v>79</v>
      </c>
    </row>
    <row r="804" spans="1:5" x14ac:dyDescent="0.25">
      <c r="A804" s="14" t="s">
        <v>12</v>
      </c>
    </row>
    <row r="805" spans="1:5" x14ac:dyDescent="0.25">
      <c r="A805" s="14" t="s">
        <v>80</v>
      </c>
    </row>
    <row r="806" spans="1:5" x14ac:dyDescent="0.25">
      <c r="A806" s="14" t="s">
        <v>81</v>
      </c>
    </row>
    <row r="807" spans="1:5" x14ac:dyDescent="0.25">
      <c r="A807" s="14" t="s">
        <v>82</v>
      </c>
    </row>
    <row r="808" spans="1:5" x14ac:dyDescent="0.25">
      <c r="B808" s="15">
        <v>38.159999999999997</v>
      </c>
      <c r="C808" t="s">
        <v>83</v>
      </c>
      <c r="D808" s="15">
        <v>1480</v>
      </c>
      <c r="E808" s="15">
        <f>D808*B808</f>
        <v>56476.799999999996</v>
      </c>
    </row>
    <row r="810" spans="1:5" x14ac:dyDescent="0.25">
      <c r="A810" s="1" t="s">
        <v>176</v>
      </c>
    </row>
    <row r="811" spans="1:5" x14ac:dyDescent="0.25">
      <c r="A811" s="3" t="s">
        <v>177</v>
      </c>
    </row>
    <row r="812" spans="1:5" x14ac:dyDescent="0.25">
      <c r="A812" s="3" t="s">
        <v>2</v>
      </c>
    </row>
    <row r="813" spans="1:5" x14ac:dyDescent="0.25">
      <c r="A813" s="2"/>
    </row>
    <row r="814" spans="1:5" x14ac:dyDescent="0.25">
      <c r="A814" s="3" t="s">
        <v>49</v>
      </c>
    </row>
    <row r="815" spans="1:5" x14ac:dyDescent="0.25">
      <c r="A815" s="3" t="s">
        <v>50</v>
      </c>
    </row>
    <row r="816" spans="1:5" x14ac:dyDescent="0.25">
      <c r="A816" s="3" t="s">
        <v>84</v>
      </c>
    </row>
    <row r="817" spans="1:5" x14ac:dyDescent="0.25">
      <c r="A817" s="3" t="s">
        <v>178</v>
      </c>
    </row>
    <row r="818" spans="1:5" x14ac:dyDescent="0.25">
      <c r="A818" s="3" t="s">
        <v>179</v>
      </c>
    </row>
    <row r="819" spans="1:5" x14ac:dyDescent="0.25">
      <c r="A819" s="1" t="s">
        <v>180</v>
      </c>
    </row>
    <row r="820" spans="1:5" x14ac:dyDescent="0.25">
      <c r="A820" s="2"/>
    </row>
    <row r="821" spans="1:5" x14ac:dyDescent="0.25">
      <c r="A821" s="3" t="s">
        <v>56</v>
      </c>
    </row>
    <row r="822" spans="1:5" x14ac:dyDescent="0.25">
      <c r="A822" s="2"/>
    </row>
    <row r="823" spans="1:5" x14ac:dyDescent="0.25">
      <c r="A823" s="3" t="s">
        <v>181</v>
      </c>
    </row>
    <row r="824" spans="1:5" x14ac:dyDescent="0.25">
      <c r="A824" s="3" t="s">
        <v>182</v>
      </c>
    </row>
    <row r="825" spans="1:5" x14ac:dyDescent="0.25">
      <c r="A825" s="3" t="s">
        <v>183</v>
      </c>
    </row>
    <row r="826" spans="1:5" x14ac:dyDescent="0.25">
      <c r="A826" s="3" t="s">
        <v>12</v>
      </c>
    </row>
    <row r="827" spans="1:5" x14ac:dyDescent="0.25">
      <c r="A827" s="3" t="s">
        <v>184</v>
      </c>
    </row>
    <row r="828" spans="1:5" x14ac:dyDescent="0.25">
      <c r="A828" s="3" t="s">
        <v>185</v>
      </c>
    </row>
    <row r="829" spans="1:5" x14ac:dyDescent="0.25">
      <c r="A829" s="3" t="s">
        <v>186</v>
      </c>
    </row>
    <row r="830" spans="1:5" x14ac:dyDescent="0.25">
      <c r="B830" s="15">
        <v>16.3</v>
      </c>
      <c r="C830" t="s">
        <v>83</v>
      </c>
      <c r="D830" s="15">
        <v>595</v>
      </c>
      <c r="E830" s="15">
        <f>D830*B830</f>
        <v>9698.5</v>
      </c>
    </row>
    <row r="833" spans="1:1" x14ac:dyDescent="0.25">
      <c r="A833" s="1" t="s">
        <v>85</v>
      </c>
    </row>
    <row r="834" spans="1:1" x14ac:dyDescent="0.25">
      <c r="A834" s="3" t="s">
        <v>86</v>
      </c>
    </row>
    <row r="835" spans="1:1" x14ac:dyDescent="0.25">
      <c r="A835" s="3" t="s">
        <v>2</v>
      </c>
    </row>
    <row r="836" spans="1:1" x14ac:dyDescent="0.25">
      <c r="A836" s="2"/>
    </row>
    <row r="837" spans="1:1" x14ac:dyDescent="0.25">
      <c r="A837" s="3" t="s">
        <v>49</v>
      </c>
    </row>
    <row r="838" spans="1:1" x14ac:dyDescent="0.25">
      <c r="A838" s="3" t="s">
        <v>50</v>
      </c>
    </row>
    <row r="839" spans="1:1" x14ac:dyDescent="0.25">
      <c r="A839" s="3" t="s">
        <v>84</v>
      </c>
    </row>
    <row r="840" spans="1:1" x14ac:dyDescent="0.25">
      <c r="A840" s="3" t="s">
        <v>87</v>
      </c>
    </row>
    <row r="841" spans="1:1" x14ac:dyDescent="0.25">
      <c r="A841" s="3" t="s">
        <v>88</v>
      </c>
    </row>
    <row r="842" spans="1:1" x14ac:dyDescent="0.25">
      <c r="A842" s="1" t="s">
        <v>89</v>
      </c>
    </row>
    <row r="843" spans="1:1" x14ac:dyDescent="0.25">
      <c r="A843" s="2"/>
    </row>
    <row r="844" spans="1:1" x14ac:dyDescent="0.25">
      <c r="A844" s="3" t="s">
        <v>56</v>
      </c>
    </row>
    <row r="845" spans="1:1" x14ac:dyDescent="0.25">
      <c r="A845" s="2"/>
    </row>
    <row r="846" spans="1:1" x14ac:dyDescent="0.25">
      <c r="A846" s="3" t="s">
        <v>90</v>
      </c>
    </row>
    <row r="847" spans="1:1" x14ac:dyDescent="0.25">
      <c r="A847" s="3" t="s">
        <v>91</v>
      </c>
    </row>
    <row r="848" spans="1:1" x14ac:dyDescent="0.25">
      <c r="A848" s="3" t="s">
        <v>92</v>
      </c>
    </row>
    <row r="849" spans="1:5" x14ac:dyDescent="0.25">
      <c r="A849" s="3" t="s">
        <v>12</v>
      </c>
    </row>
    <row r="850" spans="1:5" x14ac:dyDescent="0.25">
      <c r="A850" s="3" t="s">
        <v>93</v>
      </c>
    </row>
    <row r="851" spans="1:5" x14ac:dyDescent="0.25">
      <c r="A851" s="3" t="s">
        <v>94</v>
      </c>
    </row>
    <row r="852" spans="1:5" x14ac:dyDescent="0.25">
      <c r="A852" s="3" t="s">
        <v>95</v>
      </c>
    </row>
    <row r="853" spans="1:5" x14ac:dyDescent="0.25">
      <c r="B853" s="15">
        <v>109</v>
      </c>
      <c r="C853" t="s">
        <v>20</v>
      </c>
      <c r="D853" s="15">
        <v>322.3</v>
      </c>
      <c r="E853" s="15">
        <f>D853*B853</f>
        <v>35130.700000000004</v>
      </c>
    </row>
    <row r="855" spans="1:5" x14ac:dyDescent="0.25">
      <c r="A855" s="1" t="s">
        <v>96</v>
      </c>
    </row>
    <row r="856" spans="1:5" x14ac:dyDescent="0.25">
      <c r="A856" s="3" t="s">
        <v>97</v>
      </c>
    </row>
    <row r="857" spans="1:5" x14ac:dyDescent="0.25">
      <c r="A857" s="3" t="s">
        <v>2</v>
      </c>
    </row>
    <row r="858" spans="1:5" x14ac:dyDescent="0.25">
      <c r="A858" s="2"/>
    </row>
    <row r="859" spans="1:5" x14ac:dyDescent="0.25">
      <c r="A859" s="3" t="s">
        <v>49</v>
      </c>
    </row>
    <row r="860" spans="1:5" x14ac:dyDescent="0.25">
      <c r="A860" s="3" t="s">
        <v>50</v>
      </c>
    </row>
    <row r="861" spans="1:5" x14ac:dyDescent="0.25">
      <c r="A861" s="3" t="s">
        <v>98</v>
      </c>
    </row>
    <row r="862" spans="1:5" x14ac:dyDescent="0.25">
      <c r="A862" s="3" t="s">
        <v>99</v>
      </c>
    </row>
    <row r="863" spans="1:5" x14ac:dyDescent="0.25">
      <c r="A863" s="3" t="s">
        <v>100</v>
      </c>
    </row>
    <row r="864" spans="1:5" x14ac:dyDescent="0.25">
      <c r="A864" s="1" t="s">
        <v>101</v>
      </c>
    </row>
    <row r="865" spans="1:5" x14ac:dyDescent="0.25">
      <c r="A865" s="2"/>
    </row>
    <row r="866" spans="1:5" x14ac:dyDescent="0.25">
      <c r="A866" s="3" t="s">
        <v>56</v>
      </c>
    </row>
    <row r="867" spans="1:5" x14ac:dyDescent="0.25">
      <c r="A867" s="2"/>
    </row>
    <row r="868" spans="1:5" x14ac:dyDescent="0.25">
      <c r="A868" s="3" t="s">
        <v>102</v>
      </c>
    </row>
    <row r="869" spans="1:5" x14ac:dyDescent="0.25">
      <c r="A869" s="3" t="s">
        <v>78</v>
      </c>
    </row>
    <row r="870" spans="1:5" x14ac:dyDescent="0.25">
      <c r="A870" s="3" t="s">
        <v>103</v>
      </c>
    </row>
    <row r="871" spans="1:5" x14ac:dyDescent="0.25">
      <c r="A871" s="3" t="s">
        <v>12</v>
      </c>
    </row>
    <row r="872" spans="1:5" x14ac:dyDescent="0.25">
      <c r="A872" s="3" t="s">
        <v>104</v>
      </c>
    </row>
    <row r="873" spans="1:5" x14ac:dyDescent="0.25">
      <c r="A873" s="3" t="s">
        <v>81</v>
      </c>
    </row>
    <row r="874" spans="1:5" x14ac:dyDescent="0.25">
      <c r="A874" s="3" t="s">
        <v>105</v>
      </c>
    </row>
    <row r="875" spans="1:5" x14ac:dyDescent="0.25">
      <c r="B875" s="15">
        <v>38.1</v>
      </c>
      <c r="C875" t="s">
        <v>83</v>
      </c>
      <c r="D875" s="15">
        <v>420</v>
      </c>
      <c r="E875" s="15">
        <f>D875*B875</f>
        <v>16002</v>
      </c>
    </row>
    <row r="878" spans="1:5" x14ac:dyDescent="0.25">
      <c r="A878" s="20" t="s">
        <v>108</v>
      </c>
      <c r="B878" s="21"/>
      <c r="C878" s="22"/>
      <c r="D878" s="21"/>
      <c r="E878" s="21">
        <f>SUM(E785:E875)</f>
        <v>443348.8</v>
      </c>
    </row>
    <row r="881" spans="1:5" x14ac:dyDescent="0.25">
      <c r="A881" s="17" t="s">
        <v>124</v>
      </c>
      <c r="B881" s="18"/>
      <c r="C881" s="19"/>
      <c r="D881" s="18"/>
      <c r="E881" s="18"/>
    </row>
    <row r="883" spans="1:5" x14ac:dyDescent="0.25">
      <c r="A883" s="13" t="s">
        <v>109</v>
      </c>
    </row>
    <row r="884" spans="1:5" x14ac:dyDescent="0.25">
      <c r="A884" s="14" t="s">
        <v>110</v>
      </c>
    </row>
    <row r="885" spans="1:5" x14ac:dyDescent="0.25">
      <c r="A885" s="14" t="s">
        <v>2</v>
      </c>
    </row>
    <row r="887" spans="1:5" x14ac:dyDescent="0.25">
      <c r="A887" s="14" t="s">
        <v>111</v>
      </c>
    </row>
    <row r="888" spans="1:5" x14ac:dyDescent="0.25">
      <c r="A888" s="14" t="s">
        <v>112</v>
      </c>
    </row>
    <row r="889" spans="1:5" x14ac:dyDescent="0.25">
      <c r="A889" s="14" t="s">
        <v>113</v>
      </c>
    </row>
    <row r="890" spans="1:5" ht="45" x14ac:dyDescent="0.25">
      <c r="A890" s="14" t="s">
        <v>114</v>
      </c>
    </row>
    <row r="891" spans="1:5" x14ac:dyDescent="0.25">
      <c r="A891" s="14" t="s">
        <v>115</v>
      </c>
    </row>
    <row r="892" spans="1:5" x14ac:dyDescent="0.25">
      <c r="A892" s="13" t="s">
        <v>116</v>
      </c>
    </row>
    <row r="894" spans="1:5" x14ac:dyDescent="0.25">
      <c r="A894" s="14" t="s">
        <v>117</v>
      </c>
    </row>
    <row r="896" spans="1:5" x14ac:dyDescent="0.25">
      <c r="A896" s="14" t="s">
        <v>118</v>
      </c>
    </row>
    <row r="897" spans="1:5" x14ac:dyDescent="0.25">
      <c r="A897" s="14" t="s">
        <v>119</v>
      </c>
    </row>
    <row r="898" spans="1:5" x14ac:dyDescent="0.25">
      <c r="A898" s="14" t="s">
        <v>120</v>
      </c>
    </row>
    <row r="899" spans="1:5" x14ac:dyDescent="0.25">
      <c r="A899" s="14" t="s">
        <v>12</v>
      </c>
    </row>
    <row r="900" spans="1:5" x14ac:dyDescent="0.25">
      <c r="A900" s="14" t="s">
        <v>121</v>
      </c>
    </row>
    <row r="901" spans="1:5" x14ac:dyDescent="0.25">
      <c r="A901" s="14" t="s">
        <v>122</v>
      </c>
    </row>
    <row r="902" spans="1:5" x14ac:dyDescent="0.25">
      <c r="A902" s="14" t="s">
        <v>123</v>
      </c>
    </row>
    <row r="903" spans="1:5" x14ac:dyDescent="0.25">
      <c r="B903" s="15">
        <v>31.8</v>
      </c>
      <c r="C903" s="15" t="s">
        <v>83</v>
      </c>
      <c r="D903" s="15">
        <v>36966.400000000001</v>
      </c>
      <c r="E903" s="15">
        <f>D903*B903</f>
        <v>1175531.52</v>
      </c>
    </row>
    <row r="905" spans="1:5" x14ac:dyDescent="0.25">
      <c r="A905" s="13" t="s">
        <v>125</v>
      </c>
    </row>
    <row r="906" spans="1:5" x14ac:dyDescent="0.25">
      <c r="A906" s="14" t="s">
        <v>126</v>
      </c>
    </row>
    <row r="907" spans="1:5" x14ac:dyDescent="0.25">
      <c r="A907" s="14" t="s">
        <v>2</v>
      </c>
    </row>
    <row r="909" spans="1:5" x14ac:dyDescent="0.25">
      <c r="A909" s="14" t="s">
        <v>111</v>
      </c>
    </row>
    <row r="910" spans="1:5" x14ac:dyDescent="0.25">
      <c r="A910" s="14" t="s">
        <v>112</v>
      </c>
    </row>
    <row r="911" spans="1:5" x14ac:dyDescent="0.25">
      <c r="A911" s="14" t="s">
        <v>127</v>
      </c>
    </row>
    <row r="912" spans="1:5" ht="30" x14ac:dyDescent="0.25">
      <c r="A912" s="14" t="s">
        <v>128</v>
      </c>
    </row>
    <row r="913" spans="1:5" x14ac:dyDescent="0.25">
      <c r="A913" s="14" t="s">
        <v>129</v>
      </c>
    </row>
    <row r="914" spans="1:5" ht="29.25" x14ac:dyDescent="0.25">
      <c r="A914" s="13" t="s">
        <v>130</v>
      </c>
    </row>
    <row r="916" spans="1:5" x14ac:dyDescent="0.25">
      <c r="A916" s="14" t="s">
        <v>117</v>
      </c>
    </row>
    <row r="918" spans="1:5" x14ac:dyDescent="0.25">
      <c r="A918" s="14" t="s">
        <v>131</v>
      </c>
    </row>
    <row r="919" spans="1:5" x14ac:dyDescent="0.25">
      <c r="A919" s="14" t="s">
        <v>132</v>
      </c>
    </row>
    <row r="920" spans="1:5" x14ac:dyDescent="0.25">
      <c r="A920" s="14" t="s">
        <v>133</v>
      </c>
    </row>
    <row r="921" spans="1:5" x14ac:dyDescent="0.25">
      <c r="A921" s="14" t="s">
        <v>12</v>
      </c>
    </row>
    <row r="922" spans="1:5" x14ac:dyDescent="0.25">
      <c r="A922" s="14" t="s">
        <v>134</v>
      </c>
    </row>
    <row r="923" spans="1:5" x14ac:dyDescent="0.25">
      <c r="A923" s="14" t="s">
        <v>135</v>
      </c>
    </row>
    <row r="924" spans="1:5" x14ac:dyDescent="0.25">
      <c r="A924" s="14" t="s">
        <v>136</v>
      </c>
    </row>
    <row r="925" spans="1:5" x14ac:dyDescent="0.25">
      <c r="B925" s="15">
        <v>20</v>
      </c>
      <c r="C925" t="s">
        <v>137</v>
      </c>
      <c r="D925" s="15">
        <v>8064</v>
      </c>
      <c r="E925" s="15">
        <f>D925*B925</f>
        <v>161280</v>
      </c>
    </row>
    <row r="927" spans="1:5" x14ac:dyDescent="0.25">
      <c r="A927" s="20" t="s">
        <v>138</v>
      </c>
      <c r="B927" s="21"/>
      <c r="C927" s="22"/>
      <c r="D927" s="21"/>
      <c r="E927" s="21">
        <f>SUM(E925:E926,E903)</f>
        <v>1336811.52</v>
      </c>
    </row>
    <row r="930" spans="1:5" ht="15.75" thickBot="1" x14ac:dyDescent="0.3">
      <c r="A930" s="26" t="s">
        <v>147</v>
      </c>
      <c r="B930" s="27"/>
      <c r="C930" s="28"/>
      <c r="D930" s="27"/>
      <c r="E930" s="27">
        <f>SUM(E927,E878)</f>
        <v>1780160.32</v>
      </c>
    </row>
    <row r="932" spans="1:5" ht="18.75" x14ac:dyDescent="0.3">
      <c r="A932" s="176" t="s">
        <v>148</v>
      </c>
      <c r="B932" s="176"/>
      <c r="C932" s="176"/>
      <c r="D932" s="176"/>
      <c r="E932" s="176"/>
    </row>
    <row r="934" spans="1:5" x14ac:dyDescent="0.25">
      <c r="A934" s="20" t="s">
        <v>107</v>
      </c>
      <c r="B934" s="21"/>
      <c r="C934" s="22"/>
      <c r="D934" s="21"/>
      <c r="E934" s="21"/>
    </row>
    <row r="936" spans="1:5" x14ac:dyDescent="0.25">
      <c r="A936" s="13" t="s">
        <v>47</v>
      </c>
    </row>
    <row r="937" spans="1:5" x14ac:dyDescent="0.25">
      <c r="A937" s="14" t="s">
        <v>48</v>
      </c>
    </row>
    <row r="938" spans="1:5" x14ac:dyDescent="0.25">
      <c r="A938" s="14" t="s">
        <v>2</v>
      </c>
    </row>
    <row r="940" spans="1:5" x14ac:dyDescent="0.25">
      <c r="A940" s="14" t="s">
        <v>49</v>
      </c>
    </row>
    <row r="941" spans="1:5" x14ac:dyDescent="0.25">
      <c r="A941" s="14" t="s">
        <v>50</v>
      </c>
    </row>
    <row r="942" spans="1:5" x14ac:dyDescent="0.25">
      <c r="A942" s="14" t="s">
        <v>51</v>
      </c>
    </row>
    <row r="943" spans="1:5" x14ac:dyDescent="0.25">
      <c r="A943" s="14" t="s">
        <v>52</v>
      </c>
    </row>
    <row r="944" spans="1:5" x14ac:dyDescent="0.25">
      <c r="A944" s="14" t="s">
        <v>53</v>
      </c>
    </row>
    <row r="945" spans="1:5" x14ac:dyDescent="0.25">
      <c r="A945" s="14" t="s">
        <v>54</v>
      </c>
    </row>
    <row r="946" spans="1:5" x14ac:dyDescent="0.25">
      <c r="A946" s="13" t="s">
        <v>55</v>
      </c>
    </row>
    <row r="948" spans="1:5" x14ac:dyDescent="0.25">
      <c r="A948" s="14" t="s">
        <v>56</v>
      </c>
    </row>
    <row r="950" spans="1:5" x14ac:dyDescent="0.25">
      <c r="A950" s="14" t="s">
        <v>57</v>
      </c>
    </row>
    <row r="951" spans="1:5" x14ac:dyDescent="0.25">
      <c r="A951" s="14" t="s">
        <v>58</v>
      </c>
    </row>
    <row r="952" spans="1:5" x14ac:dyDescent="0.25">
      <c r="A952" s="14" t="s">
        <v>59</v>
      </c>
    </row>
    <row r="953" spans="1:5" x14ac:dyDescent="0.25">
      <c r="A953" s="14" t="s">
        <v>12</v>
      </c>
    </row>
    <row r="954" spans="1:5" x14ac:dyDescent="0.25">
      <c r="A954" s="14" t="s">
        <v>60</v>
      </c>
    </row>
    <row r="955" spans="1:5" x14ac:dyDescent="0.25">
      <c r="A955" s="14" t="s">
        <v>61</v>
      </c>
    </row>
    <row r="956" spans="1:5" x14ac:dyDescent="0.25">
      <c r="A956" s="14" t="s">
        <v>62</v>
      </c>
    </row>
    <row r="957" spans="1:5" x14ac:dyDescent="0.25">
      <c r="B957" s="15">
        <v>153</v>
      </c>
      <c r="C957" t="s">
        <v>20</v>
      </c>
      <c r="D957" s="15">
        <v>2991.2</v>
      </c>
      <c r="E957" s="15">
        <f>D957*B957</f>
        <v>457653.6</v>
      </c>
    </row>
    <row r="960" spans="1:5" x14ac:dyDescent="0.25">
      <c r="A960" s="13" t="s">
        <v>71</v>
      </c>
    </row>
    <row r="961" spans="1:1" x14ac:dyDescent="0.25">
      <c r="A961" s="14" t="s">
        <v>72</v>
      </c>
    </row>
    <row r="962" spans="1:1" x14ac:dyDescent="0.25">
      <c r="A962" s="14" t="s">
        <v>2</v>
      </c>
    </row>
    <row r="964" spans="1:1" x14ac:dyDescent="0.25">
      <c r="A964" s="14" t="s">
        <v>49</v>
      </c>
    </row>
    <row r="965" spans="1:1" x14ac:dyDescent="0.25">
      <c r="A965" s="14" t="s">
        <v>50</v>
      </c>
    </row>
    <row r="966" spans="1:1" x14ac:dyDescent="0.25">
      <c r="A966" s="14" t="s">
        <v>73</v>
      </c>
    </row>
    <row r="967" spans="1:1" ht="30" x14ac:dyDescent="0.25">
      <c r="A967" s="14" t="s">
        <v>74</v>
      </c>
    </row>
    <row r="968" spans="1:1" x14ac:dyDescent="0.25">
      <c r="A968" s="14" t="s">
        <v>75</v>
      </c>
    </row>
    <row r="969" spans="1:1" x14ac:dyDescent="0.25">
      <c r="A969" s="13" t="s">
        <v>76</v>
      </c>
    </row>
    <row r="971" spans="1:1" x14ac:dyDescent="0.25">
      <c r="A971" s="14" t="s">
        <v>56</v>
      </c>
    </row>
    <row r="973" spans="1:1" x14ac:dyDescent="0.25">
      <c r="A973" s="14" t="s">
        <v>77</v>
      </c>
    </row>
    <row r="974" spans="1:1" x14ac:dyDescent="0.25">
      <c r="A974" s="14" t="s">
        <v>78</v>
      </c>
    </row>
    <row r="975" spans="1:1" x14ac:dyDescent="0.25">
      <c r="A975" s="14" t="s">
        <v>79</v>
      </c>
    </row>
    <row r="976" spans="1:1" x14ac:dyDescent="0.25">
      <c r="A976" s="14" t="s">
        <v>12</v>
      </c>
    </row>
    <row r="977" spans="1:5" x14ac:dyDescent="0.25">
      <c r="A977" s="14" t="s">
        <v>80</v>
      </c>
    </row>
    <row r="978" spans="1:5" x14ac:dyDescent="0.25">
      <c r="A978" s="14" t="s">
        <v>81</v>
      </c>
    </row>
    <row r="979" spans="1:5" x14ac:dyDescent="0.25">
      <c r="A979" s="14" t="s">
        <v>82</v>
      </c>
    </row>
    <row r="980" spans="1:5" x14ac:dyDescent="0.25">
      <c r="B980" s="15">
        <v>53.7</v>
      </c>
      <c r="C980" t="s">
        <v>83</v>
      </c>
      <c r="D980" s="15">
        <v>1480</v>
      </c>
      <c r="E980" s="15">
        <f>D980*B980</f>
        <v>79476</v>
      </c>
    </row>
    <row r="982" spans="1:5" x14ac:dyDescent="0.25">
      <c r="A982" s="1" t="s">
        <v>176</v>
      </c>
    </row>
    <row r="983" spans="1:5" x14ac:dyDescent="0.25">
      <c r="A983" s="3" t="s">
        <v>177</v>
      </c>
    </row>
    <row r="984" spans="1:5" x14ac:dyDescent="0.25">
      <c r="A984" s="3" t="s">
        <v>2</v>
      </c>
    </row>
    <row r="985" spans="1:5" x14ac:dyDescent="0.25">
      <c r="A985" s="2"/>
    </row>
    <row r="986" spans="1:5" x14ac:dyDescent="0.25">
      <c r="A986" s="3" t="s">
        <v>49</v>
      </c>
    </row>
    <row r="987" spans="1:5" x14ac:dyDescent="0.25">
      <c r="A987" s="3" t="s">
        <v>50</v>
      </c>
    </row>
    <row r="988" spans="1:5" x14ac:dyDescent="0.25">
      <c r="A988" s="3" t="s">
        <v>84</v>
      </c>
    </row>
    <row r="989" spans="1:5" x14ac:dyDescent="0.25">
      <c r="A989" s="3" t="s">
        <v>178</v>
      </c>
    </row>
    <row r="990" spans="1:5" x14ac:dyDescent="0.25">
      <c r="A990" s="3" t="s">
        <v>179</v>
      </c>
    </row>
    <row r="991" spans="1:5" x14ac:dyDescent="0.25">
      <c r="A991" s="1" t="s">
        <v>180</v>
      </c>
    </row>
    <row r="992" spans="1:5" x14ac:dyDescent="0.25">
      <c r="A992" s="2"/>
    </row>
    <row r="993" spans="1:5" x14ac:dyDescent="0.25">
      <c r="A993" s="3" t="s">
        <v>56</v>
      </c>
    </row>
    <row r="994" spans="1:5" x14ac:dyDescent="0.25">
      <c r="A994" s="2"/>
    </row>
    <row r="995" spans="1:5" x14ac:dyDescent="0.25">
      <c r="A995" s="3" t="s">
        <v>181</v>
      </c>
    </row>
    <row r="996" spans="1:5" x14ac:dyDescent="0.25">
      <c r="A996" s="3" t="s">
        <v>182</v>
      </c>
    </row>
    <row r="997" spans="1:5" x14ac:dyDescent="0.25">
      <c r="A997" s="3" t="s">
        <v>183</v>
      </c>
    </row>
    <row r="998" spans="1:5" x14ac:dyDescent="0.25">
      <c r="A998" s="3" t="s">
        <v>12</v>
      </c>
    </row>
    <row r="999" spans="1:5" x14ac:dyDescent="0.25">
      <c r="A999" s="3" t="s">
        <v>184</v>
      </c>
    </row>
    <row r="1000" spans="1:5" x14ac:dyDescent="0.25">
      <c r="A1000" s="3" t="s">
        <v>185</v>
      </c>
    </row>
    <row r="1001" spans="1:5" x14ac:dyDescent="0.25">
      <c r="A1001" s="3" t="s">
        <v>186</v>
      </c>
    </row>
    <row r="1002" spans="1:5" x14ac:dyDescent="0.25">
      <c r="B1002" s="15">
        <v>23</v>
      </c>
      <c r="C1002" t="s">
        <v>83</v>
      </c>
      <c r="D1002" s="15">
        <v>595</v>
      </c>
      <c r="E1002" s="15">
        <f>D1002*B1002</f>
        <v>13685</v>
      </c>
    </row>
    <row r="1005" spans="1:5" x14ac:dyDescent="0.25">
      <c r="A1005" s="1" t="s">
        <v>85</v>
      </c>
    </row>
    <row r="1006" spans="1:5" x14ac:dyDescent="0.25">
      <c r="A1006" s="3" t="s">
        <v>86</v>
      </c>
    </row>
    <row r="1007" spans="1:5" x14ac:dyDescent="0.25">
      <c r="A1007" s="3" t="s">
        <v>2</v>
      </c>
    </row>
    <row r="1008" spans="1:5" x14ac:dyDescent="0.25">
      <c r="A1008" s="2"/>
    </row>
    <row r="1009" spans="1:1" x14ac:dyDescent="0.25">
      <c r="A1009" s="3" t="s">
        <v>49</v>
      </c>
    </row>
    <row r="1010" spans="1:1" x14ac:dyDescent="0.25">
      <c r="A1010" s="3" t="s">
        <v>50</v>
      </c>
    </row>
    <row r="1011" spans="1:1" x14ac:dyDescent="0.25">
      <c r="A1011" s="3" t="s">
        <v>84</v>
      </c>
    </row>
    <row r="1012" spans="1:1" x14ac:dyDescent="0.25">
      <c r="A1012" s="3" t="s">
        <v>87</v>
      </c>
    </row>
    <row r="1013" spans="1:1" x14ac:dyDescent="0.25">
      <c r="A1013" s="3" t="s">
        <v>88</v>
      </c>
    </row>
    <row r="1014" spans="1:1" x14ac:dyDescent="0.25">
      <c r="A1014" s="1" t="s">
        <v>89</v>
      </c>
    </row>
    <row r="1015" spans="1:1" x14ac:dyDescent="0.25">
      <c r="A1015" s="2"/>
    </row>
    <row r="1016" spans="1:1" x14ac:dyDescent="0.25">
      <c r="A1016" s="3" t="s">
        <v>56</v>
      </c>
    </row>
    <row r="1017" spans="1:1" x14ac:dyDescent="0.25">
      <c r="A1017" s="2"/>
    </row>
    <row r="1018" spans="1:1" x14ac:dyDescent="0.25">
      <c r="A1018" s="3" t="s">
        <v>90</v>
      </c>
    </row>
    <row r="1019" spans="1:1" x14ac:dyDescent="0.25">
      <c r="A1019" s="3" t="s">
        <v>91</v>
      </c>
    </row>
    <row r="1020" spans="1:1" x14ac:dyDescent="0.25">
      <c r="A1020" s="3" t="s">
        <v>92</v>
      </c>
    </row>
    <row r="1021" spans="1:1" x14ac:dyDescent="0.25">
      <c r="A1021" s="3" t="s">
        <v>12</v>
      </c>
    </row>
    <row r="1022" spans="1:1" x14ac:dyDescent="0.25">
      <c r="A1022" s="3" t="s">
        <v>93</v>
      </c>
    </row>
    <row r="1023" spans="1:1" x14ac:dyDescent="0.25">
      <c r="A1023" s="3" t="s">
        <v>94</v>
      </c>
    </row>
    <row r="1024" spans="1:1" x14ac:dyDescent="0.25">
      <c r="A1024" s="3" t="s">
        <v>95</v>
      </c>
    </row>
    <row r="1025" spans="1:5" x14ac:dyDescent="0.25">
      <c r="B1025" s="15">
        <v>153</v>
      </c>
      <c r="C1025" t="s">
        <v>20</v>
      </c>
      <c r="D1025" s="15">
        <v>322.3</v>
      </c>
      <c r="E1025" s="15">
        <f>D1025*B1025</f>
        <v>49311.9</v>
      </c>
    </row>
    <row r="1027" spans="1:5" x14ac:dyDescent="0.25">
      <c r="A1027" s="1" t="s">
        <v>96</v>
      </c>
    </row>
    <row r="1028" spans="1:5" x14ac:dyDescent="0.25">
      <c r="A1028" s="3" t="s">
        <v>97</v>
      </c>
    </row>
    <row r="1029" spans="1:5" x14ac:dyDescent="0.25">
      <c r="A1029" s="3" t="s">
        <v>2</v>
      </c>
    </row>
    <row r="1030" spans="1:5" x14ac:dyDescent="0.25">
      <c r="A1030" s="2"/>
    </row>
    <row r="1031" spans="1:5" x14ac:dyDescent="0.25">
      <c r="A1031" s="3" t="s">
        <v>49</v>
      </c>
    </row>
    <row r="1032" spans="1:5" x14ac:dyDescent="0.25">
      <c r="A1032" s="3" t="s">
        <v>50</v>
      </c>
    </row>
    <row r="1033" spans="1:5" x14ac:dyDescent="0.25">
      <c r="A1033" s="3" t="s">
        <v>98</v>
      </c>
    </row>
    <row r="1034" spans="1:5" x14ac:dyDescent="0.25">
      <c r="A1034" s="3" t="s">
        <v>99</v>
      </c>
    </row>
    <row r="1035" spans="1:5" x14ac:dyDescent="0.25">
      <c r="A1035" s="3" t="s">
        <v>100</v>
      </c>
    </row>
    <row r="1036" spans="1:5" x14ac:dyDescent="0.25">
      <c r="A1036" s="1" t="s">
        <v>101</v>
      </c>
    </row>
    <row r="1037" spans="1:5" x14ac:dyDescent="0.25">
      <c r="A1037" s="2"/>
    </row>
    <row r="1038" spans="1:5" x14ac:dyDescent="0.25">
      <c r="A1038" s="3" t="s">
        <v>56</v>
      </c>
    </row>
    <row r="1039" spans="1:5" x14ac:dyDescent="0.25">
      <c r="A1039" s="2"/>
    </row>
    <row r="1040" spans="1:5" x14ac:dyDescent="0.25">
      <c r="A1040" s="3" t="s">
        <v>102</v>
      </c>
    </row>
    <row r="1041" spans="1:5" x14ac:dyDescent="0.25">
      <c r="A1041" s="3" t="s">
        <v>78</v>
      </c>
    </row>
    <row r="1042" spans="1:5" x14ac:dyDescent="0.25">
      <c r="A1042" s="3" t="s">
        <v>103</v>
      </c>
    </row>
    <row r="1043" spans="1:5" x14ac:dyDescent="0.25">
      <c r="A1043" s="3" t="s">
        <v>12</v>
      </c>
    </row>
    <row r="1044" spans="1:5" x14ac:dyDescent="0.25">
      <c r="A1044" s="3" t="s">
        <v>104</v>
      </c>
    </row>
    <row r="1045" spans="1:5" x14ac:dyDescent="0.25">
      <c r="A1045" s="3" t="s">
        <v>81</v>
      </c>
    </row>
    <row r="1046" spans="1:5" x14ac:dyDescent="0.25">
      <c r="A1046" s="3" t="s">
        <v>105</v>
      </c>
    </row>
    <row r="1047" spans="1:5" x14ac:dyDescent="0.25">
      <c r="B1047" s="15">
        <v>53.7</v>
      </c>
      <c r="C1047" t="s">
        <v>83</v>
      </c>
      <c r="D1047" s="15">
        <v>420</v>
      </c>
      <c r="E1047" s="15">
        <f>D1047*B1047</f>
        <v>22554</v>
      </c>
    </row>
    <row r="1050" spans="1:5" x14ac:dyDescent="0.25">
      <c r="A1050" s="20" t="s">
        <v>108</v>
      </c>
      <c r="B1050" s="21"/>
      <c r="C1050" s="22"/>
      <c r="D1050" s="21"/>
      <c r="E1050" s="21">
        <f>SUM(E957:E1047)</f>
        <v>622680.5</v>
      </c>
    </row>
    <row r="1053" spans="1:5" x14ac:dyDescent="0.25">
      <c r="A1053" s="17" t="s">
        <v>124</v>
      </c>
      <c r="B1053" s="18"/>
      <c r="C1053" s="19"/>
      <c r="D1053" s="18"/>
      <c r="E1053" s="18"/>
    </row>
    <row r="1055" spans="1:5" x14ac:dyDescent="0.25">
      <c r="A1055" s="13" t="s">
        <v>109</v>
      </c>
    </row>
    <row r="1056" spans="1:5" x14ac:dyDescent="0.25">
      <c r="A1056" s="14" t="s">
        <v>110</v>
      </c>
    </row>
    <row r="1057" spans="1:1" x14ac:dyDescent="0.25">
      <c r="A1057" s="14" t="s">
        <v>2</v>
      </c>
    </row>
    <row r="1059" spans="1:1" x14ac:dyDescent="0.25">
      <c r="A1059" s="14" t="s">
        <v>111</v>
      </c>
    </row>
    <row r="1060" spans="1:1" x14ac:dyDescent="0.25">
      <c r="A1060" s="14" t="s">
        <v>112</v>
      </c>
    </row>
    <row r="1061" spans="1:1" x14ac:dyDescent="0.25">
      <c r="A1061" s="14" t="s">
        <v>113</v>
      </c>
    </row>
    <row r="1062" spans="1:1" ht="45" x14ac:dyDescent="0.25">
      <c r="A1062" s="14" t="s">
        <v>114</v>
      </c>
    </row>
    <row r="1063" spans="1:1" x14ac:dyDescent="0.25">
      <c r="A1063" s="14" t="s">
        <v>115</v>
      </c>
    </row>
    <row r="1064" spans="1:1" x14ac:dyDescent="0.25">
      <c r="A1064" s="13" t="s">
        <v>116</v>
      </c>
    </row>
    <row r="1066" spans="1:1" x14ac:dyDescent="0.25">
      <c r="A1066" s="14" t="s">
        <v>117</v>
      </c>
    </row>
    <row r="1068" spans="1:1" x14ac:dyDescent="0.25">
      <c r="A1068" s="14" t="s">
        <v>118</v>
      </c>
    </row>
    <row r="1069" spans="1:1" x14ac:dyDescent="0.25">
      <c r="A1069" s="14" t="s">
        <v>119</v>
      </c>
    </row>
    <row r="1070" spans="1:1" x14ac:dyDescent="0.25">
      <c r="A1070" s="14" t="s">
        <v>120</v>
      </c>
    </row>
    <row r="1071" spans="1:1" x14ac:dyDescent="0.25">
      <c r="A1071" s="14" t="s">
        <v>12</v>
      </c>
    </row>
    <row r="1072" spans="1:1" x14ac:dyDescent="0.25">
      <c r="A1072" s="14" t="s">
        <v>121</v>
      </c>
    </row>
    <row r="1073" spans="1:5" x14ac:dyDescent="0.25">
      <c r="A1073" s="14" t="s">
        <v>122</v>
      </c>
    </row>
    <row r="1074" spans="1:5" x14ac:dyDescent="0.25">
      <c r="A1074" s="14" t="s">
        <v>123</v>
      </c>
    </row>
    <row r="1075" spans="1:5" x14ac:dyDescent="0.25">
      <c r="B1075" s="15">
        <v>30.7</v>
      </c>
      <c r="C1075" s="15" t="s">
        <v>83</v>
      </c>
      <c r="D1075" s="15">
        <v>36966.400000000001</v>
      </c>
      <c r="E1075" s="15">
        <f>D1075*B1075</f>
        <v>1134868.48</v>
      </c>
    </row>
    <row r="1077" spans="1:5" x14ac:dyDescent="0.25">
      <c r="A1077" s="13" t="s">
        <v>125</v>
      </c>
    </row>
    <row r="1078" spans="1:5" x14ac:dyDescent="0.25">
      <c r="A1078" s="14" t="s">
        <v>126</v>
      </c>
    </row>
    <row r="1079" spans="1:5" x14ac:dyDescent="0.25">
      <c r="A1079" s="14" t="s">
        <v>2</v>
      </c>
    </row>
    <row r="1081" spans="1:5" x14ac:dyDescent="0.25">
      <c r="A1081" s="14" t="s">
        <v>111</v>
      </c>
    </row>
    <row r="1082" spans="1:5" x14ac:dyDescent="0.25">
      <c r="A1082" s="14" t="s">
        <v>112</v>
      </c>
    </row>
    <row r="1083" spans="1:5" x14ac:dyDescent="0.25">
      <c r="A1083" s="14" t="s">
        <v>127</v>
      </c>
    </row>
    <row r="1084" spans="1:5" ht="30" x14ac:dyDescent="0.25">
      <c r="A1084" s="14" t="s">
        <v>128</v>
      </c>
    </row>
    <row r="1085" spans="1:5" x14ac:dyDescent="0.25">
      <c r="A1085" s="14" t="s">
        <v>129</v>
      </c>
    </row>
    <row r="1086" spans="1:5" ht="29.25" x14ac:dyDescent="0.25">
      <c r="A1086" s="13" t="s">
        <v>130</v>
      </c>
    </row>
    <row r="1088" spans="1:5" x14ac:dyDescent="0.25">
      <c r="A1088" s="14" t="s">
        <v>117</v>
      </c>
    </row>
    <row r="1090" spans="1:5" x14ac:dyDescent="0.25">
      <c r="A1090" s="14" t="s">
        <v>131</v>
      </c>
    </row>
    <row r="1091" spans="1:5" x14ac:dyDescent="0.25">
      <c r="A1091" s="14" t="s">
        <v>132</v>
      </c>
    </row>
    <row r="1092" spans="1:5" x14ac:dyDescent="0.25">
      <c r="A1092" s="14" t="s">
        <v>133</v>
      </c>
    </row>
    <row r="1093" spans="1:5" x14ac:dyDescent="0.25">
      <c r="A1093" s="14" t="s">
        <v>12</v>
      </c>
    </row>
    <row r="1094" spans="1:5" x14ac:dyDescent="0.25">
      <c r="A1094" s="14" t="s">
        <v>134</v>
      </c>
    </row>
    <row r="1095" spans="1:5" x14ac:dyDescent="0.25">
      <c r="A1095" s="14" t="s">
        <v>135</v>
      </c>
    </row>
    <row r="1096" spans="1:5" x14ac:dyDescent="0.25">
      <c r="A1096" s="14" t="s">
        <v>136</v>
      </c>
    </row>
    <row r="1097" spans="1:5" x14ac:dyDescent="0.25">
      <c r="B1097" s="15">
        <v>41</v>
      </c>
      <c r="C1097" t="s">
        <v>137</v>
      </c>
      <c r="D1097" s="15">
        <v>8064</v>
      </c>
      <c r="E1097" s="15">
        <f>D1097*B1097</f>
        <v>330624</v>
      </c>
    </row>
    <row r="1099" spans="1:5" x14ac:dyDescent="0.25">
      <c r="A1099" s="20" t="s">
        <v>138</v>
      </c>
      <c r="B1099" s="21"/>
      <c r="C1099" s="22"/>
      <c r="D1099" s="21"/>
      <c r="E1099" s="21">
        <f>SUM(E1097:E1098,E1075)</f>
        <v>1465492.48</v>
      </c>
    </row>
    <row r="1102" spans="1:5" ht="15.75" thickBot="1" x14ac:dyDescent="0.3">
      <c r="A1102" s="26" t="s">
        <v>149</v>
      </c>
      <c r="B1102" s="27"/>
      <c r="C1102" s="28"/>
      <c r="D1102" s="27"/>
      <c r="E1102" s="27">
        <f>SUM(E1099,E1050)</f>
        <v>2088172.98</v>
      </c>
    </row>
    <row r="1104" spans="1:5" ht="18.75" x14ac:dyDescent="0.3">
      <c r="A1104" s="176" t="s">
        <v>150</v>
      </c>
      <c r="B1104" s="176"/>
      <c r="C1104" s="176"/>
      <c r="D1104" s="176"/>
      <c r="E1104" s="176"/>
    </row>
    <row r="1106" spans="1:5" x14ac:dyDescent="0.25">
      <c r="A1106" s="20" t="s">
        <v>107</v>
      </c>
      <c r="B1106" s="21"/>
      <c r="C1106" s="22"/>
      <c r="D1106" s="21"/>
      <c r="E1106" s="21"/>
    </row>
    <row r="1108" spans="1:5" x14ac:dyDescent="0.25">
      <c r="A1108" s="13" t="s">
        <v>47</v>
      </c>
    </row>
    <row r="1109" spans="1:5" x14ac:dyDescent="0.25">
      <c r="A1109" s="14" t="s">
        <v>48</v>
      </c>
    </row>
    <row r="1110" spans="1:5" x14ac:dyDescent="0.25">
      <c r="A1110" s="14" t="s">
        <v>2</v>
      </c>
    </row>
    <row r="1112" spans="1:5" x14ac:dyDescent="0.25">
      <c r="A1112" s="14" t="s">
        <v>49</v>
      </c>
    </row>
    <row r="1113" spans="1:5" x14ac:dyDescent="0.25">
      <c r="A1113" s="14" t="s">
        <v>50</v>
      </c>
    </row>
    <row r="1114" spans="1:5" x14ac:dyDescent="0.25">
      <c r="A1114" s="14" t="s">
        <v>51</v>
      </c>
    </row>
    <row r="1115" spans="1:5" x14ac:dyDescent="0.25">
      <c r="A1115" s="14" t="s">
        <v>52</v>
      </c>
    </row>
    <row r="1116" spans="1:5" x14ac:dyDescent="0.25">
      <c r="A1116" s="14" t="s">
        <v>53</v>
      </c>
    </row>
    <row r="1117" spans="1:5" x14ac:dyDescent="0.25">
      <c r="A1117" s="14" t="s">
        <v>54</v>
      </c>
    </row>
    <row r="1118" spans="1:5" x14ac:dyDescent="0.25">
      <c r="A1118" s="13" t="s">
        <v>55</v>
      </c>
    </row>
    <row r="1120" spans="1:5" x14ac:dyDescent="0.25">
      <c r="A1120" s="14" t="s">
        <v>56</v>
      </c>
    </row>
    <row r="1122" spans="1:5" x14ac:dyDescent="0.25">
      <c r="A1122" s="14" t="s">
        <v>57</v>
      </c>
    </row>
    <row r="1123" spans="1:5" x14ac:dyDescent="0.25">
      <c r="A1123" s="14" t="s">
        <v>58</v>
      </c>
    </row>
    <row r="1124" spans="1:5" x14ac:dyDescent="0.25">
      <c r="A1124" s="14" t="s">
        <v>59</v>
      </c>
    </row>
    <row r="1125" spans="1:5" x14ac:dyDescent="0.25">
      <c r="A1125" s="14" t="s">
        <v>12</v>
      </c>
    </row>
    <row r="1126" spans="1:5" x14ac:dyDescent="0.25">
      <c r="A1126" s="14" t="s">
        <v>60</v>
      </c>
    </row>
    <row r="1127" spans="1:5" x14ac:dyDescent="0.25">
      <c r="A1127" s="14" t="s">
        <v>61</v>
      </c>
    </row>
    <row r="1128" spans="1:5" x14ac:dyDescent="0.25">
      <c r="A1128" s="14" t="s">
        <v>62</v>
      </c>
    </row>
    <row r="1129" spans="1:5" x14ac:dyDescent="0.25">
      <c r="B1129" s="15">
        <v>339</v>
      </c>
      <c r="C1129" t="s">
        <v>20</v>
      </c>
      <c r="D1129" s="15">
        <v>2991.2</v>
      </c>
      <c r="E1129" s="15">
        <f>D1129*B1129</f>
        <v>1014016.7999999999</v>
      </c>
    </row>
    <row r="1132" spans="1:5" x14ac:dyDescent="0.25">
      <c r="A1132" s="13" t="s">
        <v>71</v>
      </c>
    </row>
    <row r="1133" spans="1:5" x14ac:dyDescent="0.25">
      <c r="A1133" s="14" t="s">
        <v>72</v>
      </c>
    </row>
    <row r="1134" spans="1:5" x14ac:dyDescent="0.25">
      <c r="A1134" s="14" t="s">
        <v>2</v>
      </c>
    </row>
    <row r="1136" spans="1:5" x14ac:dyDescent="0.25">
      <c r="A1136" s="14" t="s">
        <v>49</v>
      </c>
    </row>
    <row r="1137" spans="1:5" x14ac:dyDescent="0.25">
      <c r="A1137" s="14" t="s">
        <v>50</v>
      </c>
    </row>
    <row r="1138" spans="1:5" x14ac:dyDescent="0.25">
      <c r="A1138" s="14" t="s">
        <v>73</v>
      </c>
    </row>
    <row r="1139" spans="1:5" ht="30" x14ac:dyDescent="0.25">
      <c r="A1139" s="14" t="s">
        <v>74</v>
      </c>
    </row>
    <row r="1140" spans="1:5" x14ac:dyDescent="0.25">
      <c r="A1140" s="14" t="s">
        <v>75</v>
      </c>
    </row>
    <row r="1141" spans="1:5" x14ac:dyDescent="0.25">
      <c r="A1141" s="13" t="s">
        <v>76</v>
      </c>
    </row>
    <row r="1143" spans="1:5" x14ac:dyDescent="0.25">
      <c r="A1143" s="14" t="s">
        <v>56</v>
      </c>
    </row>
    <row r="1145" spans="1:5" x14ac:dyDescent="0.25">
      <c r="A1145" s="14" t="s">
        <v>77</v>
      </c>
    </row>
    <row r="1146" spans="1:5" x14ac:dyDescent="0.25">
      <c r="A1146" s="14" t="s">
        <v>78</v>
      </c>
    </row>
    <row r="1147" spans="1:5" x14ac:dyDescent="0.25">
      <c r="A1147" s="14" t="s">
        <v>79</v>
      </c>
    </row>
    <row r="1148" spans="1:5" x14ac:dyDescent="0.25">
      <c r="A1148" s="14" t="s">
        <v>12</v>
      </c>
    </row>
    <row r="1149" spans="1:5" x14ac:dyDescent="0.25">
      <c r="A1149" s="14" t="s">
        <v>80</v>
      </c>
    </row>
    <row r="1150" spans="1:5" x14ac:dyDescent="0.25">
      <c r="A1150" s="14" t="s">
        <v>81</v>
      </c>
    </row>
    <row r="1151" spans="1:5" x14ac:dyDescent="0.25">
      <c r="A1151" s="14" t="s">
        <v>82</v>
      </c>
    </row>
    <row r="1152" spans="1:5" x14ac:dyDescent="0.25">
      <c r="B1152" s="15">
        <v>118.7</v>
      </c>
      <c r="C1152" t="s">
        <v>83</v>
      </c>
      <c r="D1152" s="15">
        <v>1480</v>
      </c>
      <c r="E1152" s="15">
        <f>D1152*B1152</f>
        <v>175676</v>
      </c>
    </row>
    <row r="1154" spans="1:1" x14ac:dyDescent="0.25">
      <c r="A1154" s="1" t="s">
        <v>176</v>
      </c>
    </row>
    <row r="1155" spans="1:1" x14ac:dyDescent="0.25">
      <c r="A1155" s="3" t="s">
        <v>177</v>
      </c>
    </row>
    <row r="1156" spans="1:1" x14ac:dyDescent="0.25">
      <c r="A1156" s="3" t="s">
        <v>2</v>
      </c>
    </row>
    <row r="1157" spans="1:1" x14ac:dyDescent="0.25">
      <c r="A1157" s="2"/>
    </row>
    <row r="1158" spans="1:1" x14ac:dyDescent="0.25">
      <c r="A1158" s="3" t="s">
        <v>49</v>
      </c>
    </row>
    <row r="1159" spans="1:1" x14ac:dyDescent="0.25">
      <c r="A1159" s="3" t="s">
        <v>50</v>
      </c>
    </row>
    <row r="1160" spans="1:1" x14ac:dyDescent="0.25">
      <c r="A1160" s="3" t="s">
        <v>84</v>
      </c>
    </row>
    <row r="1161" spans="1:1" x14ac:dyDescent="0.25">
      <c r="A1161" s="3" t="s">
        <v>178</v>
      </c>
    </row>
    <row r="1162" spans="1:1" x14ac:dyDescent="0.25">
      <c r="A1162" s="3" t="s">
        <v>179</v>
      </c>
    </row>
    <row r="1163" spans="1:1" x14ac:dyDescent="0.25">
      <c r="A1163" s="1" t="s">
        <v>180</v>
      </c>
    </row>
    <row r="1164" spans="1:1" x14ac:dyDescent="0.25">
      <c r="A1164" s="2"/>
    </row>
    <row r="1165" spans="1:1" x14ac:dyDescent="0.25">
      <c r="A1165" s="3" t="s">
        <v>56</v>
      </c>
    </row>
    <row r="1166" spans="1:1" x14ac:dyDescent="0.25">
      <c r="A1166" s="2"/>
    </row>
    <row r="1167" spans="1:1" x14ac:dyDescent="0.25">
      <c r="A1167" s="3" t="s">
        <v>181</v>
      </c>
    </row>
    <row r="1168" spans="1:1" x14ac:dyDescent="0.25">
      <c r="A1168" s="3" t="s">
        <v>182</v>
      </c>
    </row>
    <row r="1169" spans="1:5" x14ac:dyDescent="0.25">
      <c r="A1169" s="3" t="s">
        <v>183</v>
      </c>
    </row>
    <row r="1170" spans="1:5" x14ac:dyDescent="0.25">
      <c r="A1170" s="3" t="s">
        <v>12</v>
      </c>
    </row>
    <row r="1171" spans="1:5" x14ac:dyDescent="0.25">
      <c r="A1171" s="3" t="s">
        <v>184</v>
      </c>
    </row>
    <row r="1172" spans="1:5" x14ac:dyDescent="0.25">
      <c r="A1172" s="3" t="s">
        <v>185</v>
      </c>
    </row>
    <row r="1173" spans="1:5" x14ac:dyDescent="0.25">
      <c r="A1173" s="3" t="s">
        <v>186</v>
      </c>
    </row>
    <row r="1174" spans="1:5" x14ac:dyDescent="0.25">
      <c r="B1174" s="15">
        <v>50.8</v>
      </c>
      <c r="C1174" t="s">
        <v>83</v>
      </c>
      <c r="D1174" s="15">
        <v>595</v>
      </c>
      <c r="E1174" s="15">
        <f>D1174*B1174</f>
        <v>30226</v>
      </c>
    </row>
    <row r="1177" spans="1:5" x14ac:dyDescent="0.25">
      <c r="A1177" s="1" t="s">
        <v>85</v>
      </c>
    </row>
    <row r="1178" spans="1:5" x14ac:dyDescent="0.25">
      <c r="A1178" s="3" t="s">
        <v>86</v>
      </c>
    </row>
    <row r="1179" spans="1:5" x14ac:dyDescent="0.25">
      <c r="A1179" s="3" t="s">
        <v>2</v>
      </c>
    </row>
    <row r="1180" spans="1:5" x14ac:dyDescent="0.25">
      <c r="A1180" s="2"/>
    </row>
    <row r="1181" spans="1:5" x14ac:dyDescent="0.25">
      <c r="A1181" s="3" t="s">
        <v>49</v>
      </c>
    </row>
    <row r="1182" spans="1:5" x14ac:dyDescent="0.25">
      <c r="A1182" s="3" t="s">
        <v>50</v>
      </c>
    </row>
    <row r="1183" spans="1:5" x14ac:dyDescent="0.25">
      <c r="A1183" s="3" t="s">
        <v>84</v>
      </c>
    </row>
    <row r="1184" spans="1:5" x14ac:dyDescent="0.25">
      <c r="A1184" s="3" t="s">
        <v>87</v>
      </c>
    </row>
    <row r="1185" spans="1:5" x14ac:dyDescent="0.25">
      <c r="A1185" s="3" t="s">
        <v>88</v>
      </c>
    </row>
    <row r="1186" spans="1:5" x14ac:dyDescent="0.25">
      <c r="A1186" s="1" t="s">
        <v>89</v>
      </c>
    </row>
    <row r="1187" spans="1:5" x14ac:dyDescent="0.25">
      <c r="A1187" s="2"/>
    </row>
    <row r="1188" spans="1:5" x14ac:dyDescent="0.25">
      <c r="A1188" s="3" t="s">
        <v>56</v>
      </c>
    </row>
    <row r="1189" spans="1:5" x14ac:dyDescent="0.25">
      <c r="A1189" s="2"/>
    </row>
    <row r="1190" spans="1:5" x14ac:dyDescent="0.25">
      <c r="A1190" s="3" t="s">
        <v>90</v>
      </c>
    </row>
    <row r="1191" spans="1:5" x14ac:dyDescent="0.25">
      <c r="A1191" s="3" t="s">
        <v>91</v>
      </c>
    </row>
    <row r="1192" spans="1:5" x14ac:dyDescent="0.25">
      <c r="A1192" s="3" t="s">
        <v>92</v>
      </c>
    </row>
    <row r="1193" spans="1:5" x14ac:dyDescent="0.25">
      <c r="A1193" s="3" t="s">
        <v>12</v>
      </c>
    </row>
    <row r="1194" spans="1:5" x14ac:dyDescent="0.25">
      <c r="A1194" s="3" t="s">
        <v>93</v>
      </c>
    </row>
    <row r="1195" spans="1:5" x14ac:dyDescent="0.25">
      <c r="A1195" s="3" t="s">
        <v>94</v>
      </c>
    </row>
    <row r="1196" spans="1:5" x14ac:dyDescent="0.25">
      <c r="A1196" s="3" t="s">
        <v>95</v>
      </c>
    </row>
    <row r="1197" spans="1:5" x14ac:dyDescent="0.25">
      <c r="B1197" s="15">
        <v>339</v>
      </c>
      <c r="C1197" t="s">
        <v>20</v>
      </c>
      <c r="D1197" s="15">
        <v>322.3</v>
      </c>
      <c r="E1197" s="15">
        <f>D1197*B1197</f>
        <v>109259.7</v>
      </c>
    </row>
    <row r="1199" spans="1:5" x14ac:dyDescent="0.25">
      <c r="A1199" s="1" t="s">
        <v>96</v>
      </c>
    </row>
    <row r="1200" spans="1:5" x14ac:dyDescent="0.25">
      <c r="A1200" s="3" t="s">
        <v>97</v>
      </c>
    </row>
    <row r="1201" spans="1:1" x14ac:dyDescent="0.25">
      <c r="A1201" s="3" t="s">
        <v>2</v>
      </c>
    </row>
    <row r="1202" spans="1:1" x14ac:dyDescent="0.25">
      <c r="A1202" s="2"/>
    </row>
    <row r="1203" spans="1:1" x14ac:dyDescent="0.25">
      <c r="A1203" s="3" t="s">
        <v>49</v>
      </c>
    </row>
    <row r="1204" spans="1:1" x14ac:dyDescent="0.25">
      <c r="A1204" s="3" t="s">
        <v>50</v>
      </c>
    </row>
    <row r="1205" spans="1:1" x14ac:dyDescent="0.25">
      <c r="A1205" s="3" t="s">
        <v>98</v>
      </c>
    </row>
    <row r="1206" spans="1:1" x14ac:dyDescent="0.25">
      <c r="A1206" s="3" t="s">
        <v>99</v>
      </c>
    </row>
    <row r="1207" spans="1:1" x14ac:dyDescent="0.25">
      <c r="A1207" s="3" t="s">
        <v>100</v>
      </c>
    </row>
    <row r="1208" spans="1:1" x14ac:dyDescent="0.25">
      <c r="A1208" s="1" t="s">
        <v>101</v>
      </c>
    </row>
    <row r="1209" spans="1:1" x14ac:dyDescent="0.25">
      <c r="A1209" s="2"/>
    </row>
    <row r="1210" spans="1:1" x14ac:dyDescent="0.25">
      <c r="A1210" s="3" t="s">
        <v>56</v>
      </c>
    </row>
    <row r="1211" spans="1:1" x14ac:dyDescent="0.25">
      <c r="A1211" s="2"/>
    </row>
    <row r="1212" spans="1:1" x14ac:dyDescent="0.25">
      <c r="A1212" s="3" t="s">
        <v>102</v>
      </c>
    </row>
    <row r="1213" spans="1:1" x14ac:dyDescent="0.25">
      <c r="A1213" s="3" t="s">
        <v>78</v>
      </c>
    </row>
    <row r="1214" spans="1:1" x14ac:dyDescent="0.25">
      <c r="A1214" s="3" t="s">
        <v>103</v>
      </c>
    </row>
    <row r="1215" spans="1:1" x14ac:dyDescent="0.25">
      <c r="A1215" s="3" t="s">
        <v>12</v>
      </c>
    </row>
    <row r="1216" spans="1:1" x14ac:dyDescent="0.25">
      <c r="A1216" s="3" t="s">
        <v>104</v>
      </c>
    </row>
    <row r="1217" spans="1:5" x14ac:dyDescent="0.25">
      <c r="A1217" s="3" t="s">
        <v>81</v>
      </c>
    </row>
    <row r="1218" spans="1:5" x14ac:dyDescent="0.25">
      <c r="A1218" s="3" t="s">
        <v>105</v>
      </c>
    </row>
    <row r="1219" spans="1:5" x14ac:dyDescent="0.25">
      <c r="B1219" s="15">
        <v>118.7</v>
      </c>
      <c r="C1219" t="s">
        <v>83</v>
      </c>
      <c r="D1219" s="15">
        <v>420</v>
      </c>
      <c r="E1219" s="15">
        <f>D1219*B1219</f>
        <v>49854</v>
      </c>
    </row>
    <row r="1222" spans="1:5" x14ac:dyDescent="0.25">
      <c r="A1222" s="20" t="s">
        <v>108</v>
      </c>
      <c r="B1222" s="21"/>
      <c r="C1222" s="22"/>
      <c r="D1222" s="21"/>
      <c r="E1222" s="21">
        <f>SUM(E1129:E1219)</f>
        <v>1379032.4999999998</v>
      </c>
    </row>
    <row r="1225" spans="1:5" x14ac:dyDescent="0.25">
      <c r="A1225" s="17" t="s">
        <v>124</v>
      </c>
      <c r="B1225" s="18"/>
      <c r="C1225" s="19"/>
      <c r="D1225" s="18"/>
      <c r="E1225" s="18"/>
    </row>
    <row r="1227" spans="1:5" x14ac:dyDescent="0.25">
      <c r="A1227" s="13" t="s">
        <v>109</v>
      </c>
    </row>
    <row r="1228" spans="1:5" x14ac:dyDescent="0.25">
      <c r="A1228" s="14" t="s">
        <v>110</v>
      </c>
    </row>
    <row r="1229" spans="1:5" x14ac:dyDescent="0.25">
      <c r="A1229" s="14" t="s">
        <v>2</v>
      </c>
    </row>
    <row r="1231" spans="1:5" x14ac:dyDescent="0.25">
      <c r="A1231" s="14" t="s">
        <v>111</v>
      </c>
    </row>
    <row r="1232" spans="1:5" x14ac:dyDescent="0.25">
      <c r="A1232" s="14" t="s">
        <v>112</v>
      </c>
    </row>
    <row r="1233" spans="1:5" x14ac:dyDescent="0.25">
      <c r="A1233" s="14" t="s">
        <v>113</v>
      </c>
    </row>
    <row r="1234" spans="1:5" ht="45" x14ac:dyDescent="0.25">
      <c r="A1234" s="14" t="s">
        <v>114</v>
      </c>
    </row>
    <row r="1235" spans="1:5" x14ac:dyDescent="0.25">
      <c r="A1235" s="14" t="s">
        <v>115</v>
      </c>
    </row>
    <row r="1236" spans="1:5" x14ac:dyDescent="0.25">
      <c r="A1236" s="13" t="s">
        <v>116</v>
      </c>
    </row>
    <row r="1238" spans="1:5" x14ac:dyDescent="0.25">
      <c r="A1238" s="14" t="s">
        <v>117</v>
      </c>
    </row>
    <row r="1240" spans="1:5" x14ac:dyDescent="0.25">
      <c r="A1240" s="14" t="s">
        <v>118</v>
      </c>
    </row>
    <row r="1241" spans="1:5" x14ac:dyDescent="0.25">
      <c r="A1241" s="14" t="s">
        <v>119</v>
      </c>
    </row>
    <row r="1242" spans="1:5" x14ac:dyDescent="0.25">
      <c r="A1242" s="14" t="s">
        <v>120</v>
      </c>
    </row>
    <row r="1243" spans="1:5" x14ac:dyDescent="0.25">
      <c r="A1243" s="14" t="s">
        <v>12</v>
      </c>
    </row>
    <row r="1244" spans="1:5" x14ac:dyDescent="0.25">
      <c r="A1244" s="14" t="s">
        <v>121</v>
      </c>
    </row>
    <row r="1245" spans="1:5" x14ac:dyDescent="0.25">
      <c r="A1245" s="14" t="s">
        <v>122</v>
      </c>
    </row>
    <row r="1246" spans="1:5" x14ac:dyDescent="0.25">
      <c r="A1246" s="14" t="s">
        <v>123</v>
      </c>
    </row>
    <row r="1247" spans="1:5" x14ac:dyDescent="0.25">
      <c r="B1247" s="15">
        <v>67.8</v>
      </c>
      <c r="C1247" s="15" t="s">
        <v>83</v>
      </c>
      <c r="D1247" s="15">
        <v>36966.400000000001</v>
      </c>
      <c r="E1247" s="15">
        <f>D1247*B1247</f>
        <v>2506321.9199999999</v>
      </c>
    </row>
    <row r="1249" spans="1:1" x14ac:dyDescent="0.25">
      <c r="A1249" s="13" t="s">
        <v>125</v>
      </c>
    </row>
    <row r="1250" spans="1:1" x14ac:dyDescent="0.25">
      <c r="A1250" s="14" t="s">
        <v>126</v>
      </c>
    </row>
    <row r="1251" spans="1:1" x14ac:dyDescent="0.25">
      <c r="A1251" s="14" t="s">
        <v>2</v>
      </c>
    </row>
    <row r="1253" spans="1:1" x14ac:dyDescent="0.25">
      <c r="A1253" s="14" t="s">
        <v>111</v>
      </c>
    </row>
    <row r="1254" spans="1:1" x14ac:dyDescent="0.25">
      <c r="A1254" s="14" t="s">
        <v>112</v>
      </c>
    </row>
    <row r="1255" spans="1:1" x14ac:dyDescent="0.25">
      <c r="A1255" s="14" t="s">
        <v>127</v>
      </c>
    </row>
    <row r="1256" spans="1:1" ht="30" x14ac:dyDescent="0.25">
      <c r="A1256" s="14" t="s">
        <v>128</v>
      </c>
    </row>
    <row r="1257" spans="1:1" x14ac:dyDescent="0.25">
      <c r="A1257" s="14" t="s">
        <v>129</v>
      </c>
    </row>
    <row r="1258" spans="1:1" ht="29.25" x14ac:dyDescent="0.25">
      <c r="A1258" s="13" t="s">
        <v>130</v>
      </c>
    </row>
    <row r="1260" spans="1:1" x14ac:dyDescent="0.25">
      <c r="A1260" s="14" t="s">
        <v>117</v>
      </c>
    </row>
    <row r="1262" spans="1:1" x14ac:dyDescent="0.25">
      <c r="A1262" s="14" t="s">
        <v>131</v>
      </c>
    </row>
    <row r="1263" spans="1:1" x14ac:dyDescent="0.25">
      <c r="A1263" s="14" t="s">
        <v>132</v>
      </c>
    </row>
    <row r="1264" spans="1:1" x14ac:dyDescent="0.25">
      <c r="A1264" s="14" t="s">
        <v>133</v>
      </c>
    </row>
    <row r="1265" spans="1:5" x14ac:dyDescent="0.25">
      <c r="A1265" s="14" t="s">
        <v>12</v>
      </c>
    </row>
    <row r="1266" spans="1:5" x14ac:dyDescent="0.25">
      <c r="A1266" s="14" t="s">
        <v>134</v>
      </c>
    </row>
    <row r="1267" spans="1:5" x14ac:dyDescent="0.25">
      <c r="A1267" s="14" t="s">
        <v>135</v>
      </c>
    </row>
    <row r="1268" spans="1:5" x14ac:dyDescent="0.25">
      <c r="A1268" s="14" t="s">
        <v>136</v>
      </c>
    </row>
    <row r="1269" spans="1:5" x14ac:dyDescent="0.25">
      <c r="B1269" s="15">
        <v>118</v>
      </c>
      <c r="C1269" t="s">
        <v>137</v>
      </c>
      <c r="D1269" s="15">
        <v>8064</v>
      </c>
      <c r="E1269" s="15">
        <f>D1269*B1269</f>
        <v>951552</v>
      </c>
    </row>
    <row r="1271" spans="1:5" x14ac:dyDescent="0.25">
      <c r="A1271" s="20" t="s">
        <v>138</v>
      </c>
      <c r="B1271" s="21"/>
      <c r="C1271" s="22"/>
      <c r="D1271" s="21"/>
      <c r="E1271" s="21">
        <f>SUM(E1269:E1270,E1247)</f>
        <v>3457873.9199999999</v>
      </c>
    </row>
    <row r="1274" spans="1:5" ht="15.75" thickBot="1" x14ac:dyDescent="0.3">
      <c r="A1274" s="26" t="s">
        <v>151</v>
      </c>
      <c r="B1274" s="27"/>
      <c r="C1274" s="28"/>
      <c r="D1274" s="27"/>
      <c r="E1274" s="27">
        <f>SUM(E1271,E1222)</f>
        <v>4836906.42</v>
      </c>
    </row>
    <row r="1276" spans="1:5" ht="18.75" x14ac:dyDescent="0.3">
      <c r="A1276" s="176" t="s">
        <v>152</v>
      </c>
      <c r="B1276" s="176"/>
      <c r="C1276" s="176"/>
      <c r="D1276" s="176"/>
      <c r="E1276" s="176"/>
    </row>
    <row r="1278" spans="1:5" x14ac:dyDescent="0.25">
      <c r="A1278" s="20" t="s">
        <v>107</v>
      </c>
      <c r="B1278" s="21"/>
      <c r="C1278" s="22"/>
      <c r="D1278" s="21"/>
      <c r="E1278" s="21"/>
    </row>
    <row r="1280" spans="1:5" x14ac:dyDescent="0.25">
      <c r="A1280" s="13" t="s">
        <v>47</v>
      </c>
    </row>
    <row r="1281" spans="1:1" x14ac:dyDescent="0.25">
      <c r="A1281" s="14" t="s">
        <v>48</v>
      </c>
    </row>
    <row r="1282" spans="1:1" x14ac:dyDescent="0.25">
      <c r="A1282" s="14" t="s">
        <v>2</v>
      </c>
    </row>
    <row r="1284" spans="1:1" x14ac:dyDescent="0.25">
      <c r="A1284" s="14" t="s">
        <v>49</v>
      </c>
    </row>
    <row r="1285" spans="1:1" x14ac:dyDescent="0.25">
      <c r="A1285" s="14" t="s">
        <v>50</v>
      </c>
    </row>
    <row r="1286" spans="1:1" x14ac:dyDescent="0.25">
      <c r="A1286" s="14" t="s">
        <v>51</v>
      </c>
    </row>
    <row r="1287" spans="1:1" x14ac:dyDescent="0.25">
      <c r="A1287" s="14" t="s">
        <v>52</v>
      </c>
    </row>
    <row r="1288" spans="1:1" x14ac:dyDescent="0.25">
      <c r="A1288" s="14" t="s">
        <v>53</v>
      </c>
    </row>
    <row r="1289" spans="1:1" x14ac:dyDescent="0.25">
      <c r="A1289" s="14" t="s">
        <v>54</v>
      </c>
    </row>
    <row r="1290" spans="1:1" x14ac:dyDescent="0.25">
      <c r="A1290" s="13" t="s">
        <v>55</v>
      </c>
    </row>
    <row r="1292" spans="1:1" x14ac:dyDescent="0.25">
      <c r="A1292" s="14" t="s">
        <v>56</v>
      </c>
    </row>
    <row r="1294" spans="1:1" x14ac:dyDescent="0.25">
      <c r="A1294" s="14" t="s">
        <v>57</v>
      </c>
    </row>
    <row r="1295" spans="1:1" x14ac:dyDescent="0.25">
      <c r="A1295" s="14" t="s">
        <v>58</v>
      </c>
    </row>
    <row r="1296" spans="1:1" x14ac:dyDescent="0.25">
      <c r="A1296" s="14" t="s">
        <v>59</v>
      </c>
    </row>
    <row r="1297" spans="1:5" x14ac:dyDescent="0.25">
      <c r="A1297" s="14" t="s">
        <v>12</v>
      </c>
    </row>
    <row r="1298" spans="1:5" x14ac:dyDescent="0.25">
      <c r="A1298" s="14" t="s">
        <v>60</v>
      </c>
    </row>
    <row r="1299" spans="1:5" x14ac:dyDescent="0.25">
      <c r="A1299" s="14" t="s">
        <v>61</v>
      </c>
    </row>
    <row r="1300" spans="1:5" x14ac:dyDescent="0.25">
      <c r="A1300" s="14" t="s">
        <v>62</v>
      </c>
    </row>
    <row r="1301" spans="1:5" x14ac:dyDescent="0.25">
      <c r="B1301" s="15">
        <v>55.8</v>
      </c>
      <c r="C1301" t="s">
        <v>20</v>
      </c>
      <c r="D1301" s="15">
        <v>2991.2</v>
      </c>
      <c r="E1301" s="15">
        <f>D1301*B1301</f>
        <v>166908.96</v>
      </c>
    </row>
    <row r="1304" spans="1:5" x14ac:dyDescent="0.25">
      <c r="A1304" s="13" t="s">
        <v>71</v>
      </c>
    </row>
    <row r="1305" spans="1:5" x14ac:dyDescent="0.25">
      <c r="A1305" s="14" t="s">
        <v>72</v>
      </c>
    </row>
    <row r="1306" spans="1:5" x14ac:dyDescent="0.25">
      <c r="A1306" s="14" t="s">
        <v>2</v>
      </c>
    </row>
    <row r="1308" spans="1:5" x14ac:dyDescent="0.25">
      <c r="A1308" s="14" t="s">
        <v>49</v>
      </c>
    </row>
    <row r="1309" spans="1:5" x14ac:dyDescent="0.25">
      <c r="A1309" s="14" t="s">
        <v>50</v>
      </c>
    </row>
    <row r="1310" spans="1:5" x14ac:dyDescent="0.25">
      <c r="A1310" s="14" t="s">
        <v>73</v>
      </c>
    </row>
    <row r="1311" spans="1:5" ht="30" x14ac:dyDescent="0.25">
      <c r="A1311" s="14" t="s">
        <v>74</v>
      </c>
    </row>
    <row r="1312" spans="1:5" x14ac:dyDescent="0.25">
      <c r="A1312" s="14" t="s">
        <v>75</v>
      </c>
    </row>
    <row r="1313" spans="1:5" x14ac:dyDescent="0.25">
      <c r="A1313" s="13" t="s">
        <v>76</v>
      </c>
    </row>
    <row r="1315" spans="1:5" x14ac:dyDescent="0.25">
      <c r="A1315" s="14" t="s">
        <v>56</v>
      </c>
    </row>
    <row r="1317" spans="1:5" x14ac:dyDescent="0.25">
      <c r="A1317" s="14" t="s">
        <v>77</v>
      </c>
    </row>
    <row r="1318" spans="1:5" x14ac:dyDescent="0.25">
      <c r="A1318" s="14" t="s">
        <v>78</v>
      </c>
    </row>
    <row r="1319" spans="1:5" x14ac:dyDescent="0.25">
      <c r="A1319" s="14" t="s">
        <v>79</v>
      </c>
    </row>
    <row r="1320" spans="1:5" x14ac:dyDescent="0.25">
      <c r="A1320" s="14" t="s">
        <v>12</v>
      </c>
    </row>
    <row r="1321" spans="1:5" x14ac:dyDescent="0.25">
      <c r="A1321" s="14" t="s">
        <v>80</v>
      </c>
    </row>
    <row r="1322" spans="1:5" x14ac:dyDescent="0.25">
      <c r="A1322" s="14" t="s">
        <v>81</v>
      </c>
    </row>
    <row r="1323" spans="1:5" x14ac:dyDescent="0.25">
      <c r="A1323" s="14" t="s">
        <v>82</v>
      </c>
    </row>
    <row r="1324" spans="1:5" x14ac:dyDescent="0.25">
      <c r="B1324" s="15">
        <v>19.53</v>
      </c>
      <c r="C1324" t="s">
        <v>83</v>
      </c>
      <c r="D1324" s="15">
        <v>1480</v>
      </c>
      <c r="E1324" s="15">
        <f>D1324*B1324</f>
        <v>28904.400000000001</v>
      </c>
    </row>
    <row r="1326" spans="1:5" x14ac:dyDescent="0.25">
      <c r="A1326" s="1" t="s">
        <v>176</v>
      </c>
    </row>
    <row r="1327" spans="1:5" x14ac:dyDescent="0.25">
      <c r="A1327" s="3" t="s">
        <v>177</v>
      </c>
    </row>
    <row r="1328" spans="1:5" x14ac:dyDescent="0.25">
      <c r="A1328" s="3" t="s">
        <v>2</v>
      </c>
    </row>
    <row r="1329" spans="1:1" x14ac:dyDescent="0.25">
      <c r="A1329" s="2"/>
    </row>
    <row r="1330" spans="1:1" x14ac:dyDescent="0.25">
      <c r="A1330" s="3" t="s">
        <v>49</v>
      </c>
    </row>
    <row r="1331" spans="1:1" x14ac:dyDescent="0.25">
      <c r="A1331" s="3" t="s">
        <v>50</v>
      </c>
    </row>
    <row r="1332" spans="1:1" x14ac:dyDescent="0.25">
      <c r="A1332" s="3" t="s">
        <v>84</v>
      </c>
    </row>
    <row r="1333" spans="1:1" x14ac:dyDescent="0.25">
      <c r="A1333" s="3" t="s">
        <v>178</v>
      </c>
    </row>
    <row r="1334" spans="1:1" x14ac:dyDescent="0.25">
      <c r="A1334" s="3" t="s">
        <v>179</v>
      </c>
    </row>
    <row r="1335" spans="1:1" x14ac:dyDescent="0.25">
      <c r="A1335" s="1" t="s">
        <v>180</v>
      </c>
    </row>
    <row r="1336" spans="1:1" x14ac:dyDescent="0.25">
      <c r="A1336" s="2"/>
    </row>
    <row r="1337" spans="1:1" x14ac:dyDescent="0.25">
      <c r="A1337" s="3" t="s">
        <v>56</v>
      </c>
    </row>
    <row r="1338" spans="1:1" x14ac:dyDescent="0.25">
      <c r="A1338" s="2"/>
    </row>
    <row r="1339" spans="1:1" x14ac:dyDescent="0.25">
      <c r="A1339" s="3" t="s">
        <v>181</v>
      </c>
    </row>
    <row r="1340" spans="1:1" x14ac:dyDescent="0.25">
      <c r="A1340" s="3" t="s">
        <v>182</v>
      </c>
    </row>
    <row r="1341" spans="1:1" x14ac:dyDescent="0.25">
      <c r="A1341" s="3" t="s">
        <v>183</v>
      </c>
    </row>
    <row r="1342" spans="1:1" x14ac:dyDescent="0.25">
      <c r="A1342" s="3" t="s">
        <v>12</v>
      </c>
    </row>
    <row r="1343" spans="1:1" x14ac:dyDescent="0.25">
      <c r="A1343" s="3" t="s">
        <v>184</v>
      </c>
    </row>
    <row r="1344" spans="1:1" x14ac:dyDescent="0.25">
      <c r="A1344" s="3" t="s">
        <v>185</v>
      </c>
    </row>
    <row r="1345" spans="1:5" x14ac:dyDescent="0.25">
      <c r="A1345" s="3" t="s">
        <v>186</v>
      </c>
    </row>
    <row r="1346" spans="1:5" x14ac:dyDescent="0.25">
      <c r="B1346" s="15">
        <v>8.3000000000000007</v>
      </c>
      <c r="C1346" t="s">
        <v>83</v>
      </c>
      <c r="D1346" s="15">
        <v>595</v>
      </c>
      <c r="E1346" s="15">
        <f>D1346*B1346</f>
        <v>4938.5</v>
      </c>
    </row>
    <row r="1349" spans="1:5" x14ac:dyDescent="0.25">
      <c r="A1349" s="1" t="s">
        <v>85</v>
      </c>
    </row>
    <row r="1350" spans="1:5" x14ac:dyDescent="0.25">
      <c r="A1350" s="3" t="s">
        <v>86</v>
      </c>
    </row>
    <row r="1351" spans="1:5" x14ac:dyDescent="0.25">
      <c r="A1351" s="3" t="s">
        <v>2</v>
      </c>
    </row>
    <row r="1352" spans="1:5" x14ac:dyDescent="0.25">
      <c r="A1352" s="2"/>
    </row>
    <row r="1353" spans="1:5" x14ac:dyDescent="0.25">
      <c r="A1353" s="3" t="s">
        <v>49</v>
      </c>
    </row>
    <row r="1354" spans="1:5" x14ac:dyDescent="0.25">
      <c r="A1354" s="3" t="s">
        <v>50</v>
      </c>
    </row>
    <row r="1355" spans="1:5" x14ac:dyDescent="0.25">
      <c r="A1355" s="3" t="s">
        <v>84</v>
      </c>
    </row>
    <row r="1356" spans="1:5" x14ac:dyDescent="0.25">
      <c r="A1356" s="3" t="s">
        <v>87</v>
      </c>
    </row>
    <row r="1357" spans="1:5" x14ac:dyDescent="0.25">
      <c r="A1357" s="3" t="s">
        <v>88</v>
      </c>
    </row>
    <row r="1358" spans="1:5" x14ac:dyDescent="0.25">
      <c r="A1358" s="1" t="s">
        <v>89</v>
      </c>
    </row>
    <row r="1359" spans="1:5" x14ac:dyDescent="0.25">
      <c r="A1359" s="2"/>
    </row>
    <row r="1360" spans="1:5" x14ac:dyDescent="0.25">
      <c r="A1360" s="3" t="s">
        <v>56</v>
      </c>
    </row>
    <row r="1361" spans="1:5" x14ac:dyDescent="0.25">
      <c r="A1361" s="2"/>
    </row>
    <row r="1362" spans="1:5" x14ac:dyDescent="0.25">
      <c r="A1362" s="3" t="s">
        <v>90</v>
      </c>
    </row>
    <row r="1363" spans="1:5" x14ac:dyDescent="0.25">
      <c r="A1363" s="3" t="s">
        <v>91</v>
      </c>
    </row>
    <row r="1364" spans="1:5" x14ac:dyDescent="0.25">
      <c r="A1364" s="3" t="s">
        <v>92</v>
      </c>
    </row>
    <row r="1365" spans="1:5" x14ac:dyDescent="0.25">
      <c r="A1365" s="3" t="s">
        <v>12</v>
      </c>
    </row>
    <row r="1366" spans="1:5" x14ac:dyDescent="0.25">
      <c r="A1366" s="3" t="s">
        <v>93</v>
      </c>
    </row>
    <row r="1367" spans="1:5" x14ac:dyDescent="0.25">
      <c r="A1367" s="3" t="s">
        <v>94</v>
      </c>
    </row>
    <row r="1368" spans="1:5" x14ac:dyDescent="0.25">
      <c r="A1368" s="3" t="s">
        <v>95</v>
      </c>
    </row>
    <row r="1369" spans="1:5" x14ac:dyDescent="0.25">
      <c r="B1369" s="15">
        <v>55.8</v>
      </c>
      <c r="C1369" t="s">
        <v>20</v>
      </c>
      <c r="D1369" s="15">
        <v>322.3</v>
      </c>
      <c r="E1369" s="15">
        <f>D1369*B1369</f>
        <v>17984.34</v>
      </c>
    </row>
    <row r="1371" spans="1:5" x14ac:dyDescent="0.25">
      <c r="A1371" s="1" t="s">
        <v>96</v>
      </c>
    </row>
    <row r="1372" spans="1:5" x14ac:dyDescent="0.25">
      <c r="A1372" s="3" t="s">
        <v>97</v>
      </c>
    </row>
    <row r="1373" spans="1:5" x14ac:dyDescent="0.25">
      <c r="A1373" s="3" t="s">
        <v>2</v>
      </c>
    </row>
    <row r="1374" spans="1:5" x14ac:dyDescent="0.25">
      <c r="A1374" s="2"/>
    </row>
    <row r="1375" spans="1:5" x14ac:dyDescent="0.25">
      <c r="A1375" s="3" t="s">
        <v>49</v>
      </c>
    </row>
    <row r="1376" spans="1:5" x14ac:dyDescent="0.25">
      <c r="A1376" s="3" t="s">
        <v>50</v>
      </c>
    </row>
    <row r="1377" spans="1:5" x14ac:dyDescent="0.25">
      <c r="A1377" s="3" t="s">
        <v>98</v>
      </c>
    </row>
    <row r="1378" spans="1:5" x14ac:dyDescent="0.25">
      <c r="A1378" s="3" t="s">
        <v>99</v>
      </c>
    </row>
    <row r="1379" spans="1:5" x14ac:dyDescent="0.25">
      <c r="A1379" s="3" t="s">
        <v>100</v>
      </c>
    </row>
    <row r="1380" spans="1:5" x14ac:dyDescent="0.25">
      <c r="A1380" s="1" t="s">
        <v>101</v>
      </c>
    </row>
    <row r="1381" spans="1:5" x14ac:dyDescent="0.25">
      <c r="A1381" s="2"/>
    </row>
    <row r="1382" spans="1:5" x14ac:dyDescent="0.25">
      <c r="A1382" s="3" t="s">
        <v>56</v>
      </c>
    </row>
    <row r="1383" spans="1:5" x14ac:dyDescent="0.25">
      <c r="A1383" s="2"/>
    </row>
    <row r="1384" spans="1:5" x14ac:dyDescent="0.25">
      <c r="A1384" s="3" t="s">
        <v>102</v>
      </c>
    </row>
    <row r="1385" spans="1:5" x14ac:dyDescent="0.25">
      <c r="A1385" s="3" t="s">
        <v>78</v>
      </c>
    </row>
    <row r="1386" spans="1:5" x14ac:dyDescent="0.25">
      <c r="A1386" s="3" t="s">
        <v>103</v>
      </c>
    </row>
    <row r="1387" spans="1:5" x14ac:dyDescent="0.25">
      <c r="A1387" s="3" t="s">
        <v>12</v>
      </c>
    </row>
    <row r="1388" spans="1:5" x14ac:dyDescent="0.25">
      <c r="A1388" s="3" t="s">
        <v>104</v>
      </c>
    </row>
    <row r="1389" spans="1:5" x14ac:dyDescent="0.25">
      <c r="A1389" s="3" t="s">
        <v>81</v>
      </c>
    </row>
    <row r="1390" spans="1:5" x14ac:dyDescent="0.25">
      <c r="A1390" s="3" t="s">
        <v>105</v>
      </c>
    </row>
    <row r="1391" spans="1:5" x14ac:dyDescent="0.25">
      <c r="B1391" s="15">
        <v>19.5</v>
      </c>
      <c r="C1391" t="s">
        <v>83</v>
      </c>
      <c r="D1391" s="15">
        <v>420</v>
      </c>
      <c r="E1391" s="15">
        <f>D1391*B1391</f>
        <v>8190</v>
      </c>
    </row>
    <row r="1394" spans="1:5" x14ac:dyDescent="0.25">
      <c r="A1394" s="20" t="s">
        <v>108</v>
      </c>
      <c r="B1394" s="21"/>
      <c r="C1394" s="22"/>
      <c r="D1394" s="21"/>
      <c r="E1394" s="21">
        <f>SUM(E1301:E1391)</f>
        <v>226926.19999999998</v>
      </c>
    </row>
    <row r="1397" spans="1:5" x14ac:dyDescent="0.25">
      <c r="A1397" s="17" t="s">
        <v>124</v>
      </c>
      <c r="B1397" s="18"/>
      <c r="C1397" s="19"/>
      <c r="D1397" s="18"/>
      <c r="E1397" s="18"/>
    </row>
    <row r="1399" spans="1:5" x14ac:dyDescent="0.25">
      <c r="A1399" s="13" t="s">
        <v>109</v>
      </c>
    </row>
    <row r="1400" spans="1:5" x14ac:dyDescent="0.25">
      <c r="A1400" s="14" t="s">
        <v>110</v>
      </c>
    </row>
    <row r="1401" spans="1:5" x14ac:dyDescent="0.25">
      <c r="A1401" s="14" t="s">
        <v>2</v>
      </c>
    </row>
    <row r="1403" spans="1:5" x14ac:dyDescent="0.25">
      <c r="A1403" s="14" t="s">
        <v>111</v>
      </c>
    </row>
    <row r="1404" spans="1:5" x14ac:dyDescent="0.25">
      <c r="A1404" s="14" t="s">
        <v>112</v>
      </c>
    </row>
    <row r="1405" spans="1:5" x14ac:dyDescent="0.25">
      <c r="A1405" s="14" t="s">
        <v>113</v>
      </c>
    </row>
    <row r="1406" spans="1:5" ht="45" x14ac:dyDescent="0.25">
      <c r="A1406" s="14" t="s">
        <v>114</v>
      </c>
    </row>
    <row r="1407" spans="1:5" x14ac:dyDescent="0.25">
      <c r="A1407" s="14" t="s">
        <v>115</v>
      </c>
    </row>
    <row r="1408" spans="1:5" x14ac:dyDescent="0.25">
      <c r="A1408" s="13" t="s">
        <v>116</v>
      </c>
    </row>
    <row r="1410" spans="1:5" x14ac:dyDescent="0.25">
      <c r="A1410" s="14" t="s">
        <v>117</v>
      </c>
    </row>
    <row r="1412" spans="1:5" x14ac:dyDescent="0.25">
      <c r="A1412" s="14" t="s">
        <v>118</v>
      </c>
    </row>
    <row r="1413" spans="1:5" x14ac:dyDescent="0.25">
      <c r="A1413" s="14" t="s">
        <v>119</v>
      </c>
    </row>
    <row r="1414" spans="1:5" x14ac:dyDescent="0.25">
      <c r="A1414" s="14" t="s">
        <v>120</v>
      </c>
    </row>
    <row r="1415" spans="1:5" x14ac:dyDescent="0.25">
      <c r="A1415" s="14" t="s">
        <v>12</v>
      </c>
    </row>
    <row r="1416" spans="1:5" x14ac:dyDescent="0.25">
      <c r="A1416" s="14" t="s">
        <v>121</v>
      </c>
    </row>
    <row r="1417" spans="1:5" x14ac:dyDescent="0.25">
      <c r="A1417" s="14" t="s">
        <v>122</v>
      </c>
    </row>
    <row r="1418" spans="1:5" x14ac:dyDescent="0.25">
      <c r="A1418" s="14" t="s">
        <v>123</v>
      </c>
    </row>
    <row r="1419" spans="1:5" x14ac:dyDescent="0.25">
      <c r="B1419" s="15">
        <v>11</v>
      </c>
      <c r="C1419" s="15" t="s">
        <v>83</v>
      </c>
      <c r="D1419" s="15">
        <v>36966.400000000001</v>
      </c>
      <c r="E1419" s="15">
        <f>D1419*B1419</f>
        <v>406630.40000000002</v>
      </c>
    </row>
    <row r="1421" spans="1:5" x14ac:dyDescent="0.25">
      <c r="A1421" s="13" t="s">
        <v>125</v>
      </c>
    </row>
    <row r="1422" spans="1:5" x14ac:dyDescent="0.25">
      <c r="A1422" s="14" t="s">
        <v>126</v>
      </c>
    </row>
    <row r="1423" spans="1:5" x14ac:dyDescent="0.25">
      <c r="A1423" s="14" t="s">
        <v>2</v>
      </c>
    </row>
    <row r="1425" spans="1:1" x14ac:dyDescent="0.25">
      <c r="A1425" s="14" t="s">
        <v>111</v>
      </c>
    </row>
    <row r="1426" spans="1:1" x14ac:dyDescent="0.25">
      <c r="A1426" s="14" t="s">
        <v>112</v>
      </c>
    </row>
    <row r="1427" spans="1:1" x14ac:dyDescent="0.25">
      <c r="A1427" s="14" t="s">
        <v>127</v>
      </c>
    </row>
    <row r="1428" spans="1:1" ht="30" x14ac:dyDescent="0.25">
      <c r="A1428" s="14" t="s">
        <v>128</v>
      </c>
    </row>
    <row r="1429" spans="1:1" x14ac:dyDescent="0.25">
      <c r="A1429" s="14" t="s">
        <v>129</v>
      </c>
    </row>
    <row r="1430" spans="1:1" ht="29.25" x14ac:dyDescent="0.25">
      <c r="A1430" s="13" t="s">
        <v>130</v>
      </c>
    </row>
    <row r="1432" spans="1:1" x14ac:dyDescent="0.25">
      <c r="A1432" s="14" t="s">
        <v>117</v>
      </c>
    </row>
    <row r="1434" spans="1:1" x14ac:dyDescent="0.25">
      <c r="A1434" s="14" t="s">
        <v>131</v>
      </c>
    </row>
    <row r="1435" spans="1:1" x14ac:dyDescent="0.25">
      <c r="A1435" s="14" t="s">
        <v>132</v>
      </c>
    </row>
    <row r="1436" spans="1:1" x14ac:dyDescent="0.25">
      <c r="A1436" s="14" t="s">
        <v>133</v>
      </c>
    </row>
    <row r="1437" spans="1:1" x14ac:dyDescent="0.25">
      <c r="A1437" s="14" t="s">
        <v>12</v>
      </c>
    </row>
    <row r="1438" spans="1:1" x14ac:dyDescent="0.25">
      <c r="A1438" s="14" t="s">
        <v>134</v>
      </c>
    </row>
    <row r="1439" spans="1:1" x14ac:dyDescent="0.25">
      <c r="A1439" s="14" t="s">
        <v>135</v>
      </c>
    </row>
    <row r="1440" spans="1:1" x14ac:dyDescent="0.25">
      <c r="A1440" s="14" t="s">
        <v>136</v>
      </c>
    </row>
    <row r="1441" spans="1:5" x14ac:dyDescent="0.25">
      <c r="B1441" s="15">
        <v>3</v>
      </c>
      <c r="C1441" t="s">
        <v>137</v>
      </c>
      <c r="D1441" s="15">
        <v>8064</v>
      </c>
      <c r="E1441" s="15">
        <f>D1441*B1441</f>
        <v>24192</v>
      </c>
    </row>
    <row r="1443" spans="1:5" x14ac:dyDescent="0.25">
      <c r="A1443" s="20" t="s">
        <v>138</v>
      </c>
      <c r="B1443" s="21"/>
      <c r="C1443" s="22"/>
      <c r="D1443" s="21"/>
      <c r="E1443" s="21">
        <f>SUM(E1441:E1442,E1419)</f>
        <v>430822.40000000002</v>
      </c>
    </row>
    <row r="1446" spans="1:5" ht="15.75" thickBot="1" x14ac:dyDescent="0.3">
      <c r="A1446" s="26" t="s">
        <v>153</v>
      </c>
      <c r="B1446" s="27"/>
      <c r="C1446" s="28"/>
      <c r="D1446" s="27"/>
      <c r="E1446" s="27">
        <f>SUM(E1443,E1394)</f>
        <v>657748.6</v>
      </c>
    </row>
    <row r="1448" spans="1:5" ht="18.75" x14ac:dyDescent="0.3">
      <c r="A1448" s="176" t="s">
        <v>154</v>
      </c>
      <c r="B1448" s="176"/>
      <c r="C1448" s="176"/>
      <c r="D1448" s="176"/>
      <c r="E1448" s="176"/>
    </row>
    <row r="1450" spans="1:5" x14ac:dyDescent="0.25">
      <c r="A1450" s="20" t="s">
        <v>107</v>
      </c>
      <c r="B1450" s="21"/>
      <c r="C1450" s="22"/>
      <c r="D1450" s="21"/>
      <c r="E1450" s="21"/>
    </row>
    <row r="1452" spans="1:5" x14ac:dyDescent="0.25">
      <c r="A1452" s="13" t="s">
        <v>47</v>
      </c>
    </row>
    <row r="1453" spans="1:5" x14ac:dyDescent="0.25">
      <c r="A1453" s="14" t="s">
        <v>48</v>
      </c>
    </row>
    <row r="1454" spans="1:5" x14ac:dyDescent="0.25">
      <c r="A1454" s="14" t="s">
        <v>2</v>
      </c>
    </row>
    <row r="1456" spans="1:5" x14ac:dyDescent="0.25">
      <c r="A1456" s="14" t="s">
        <v>49</v>
      </c>
    </row>
    <row r="1457" spans="1:1" x14ac:dyDescent="0.25">
      <c r="A1457" s="14" t="s">
        <v>50</v>
      </c>
    </row>
    <row r="1458" spans="1:1" x14ac:dyDescent="0.25">
      <c r="A1458" s="14" t="s">
        <v>51</v>
      </c>
    </row>
    <row r="1459" spans="1:1" x14ac:dyDescent="0.25">
      <c r="A1459" s="14" t="s">
        <v>52</v>
      </c>
    </row>
    <row r="1460" spans="1:1" x14ac:dyDescent="0.25">
      <c r="A1460" s="14" t="s">
        <v>53</v>
      </c>
    </row>
    <row r="1461" spans="1:1" x14ac:dyDescent="0.25">
      <c r="A1461" s="14" t="s">
        <v>54</v>
      </c>
    </row>
    <row r="1462" spans="1:1" x14ac:dyDescent="0.25">
      <c r="A1462" s="13" t="s">
        <v>55</v>
      </c>
    </row>
    <row r="1464" spans="1:1" x14ac:dyDescent="0.25">
      <c r="A1464" s="14" t="s">
        <v>56</v>
      </c>
    </row>
    <row r="1466" spans="1:1" x14ac:dyDescent="0.25">
      <c r="A1466" s="14" t="s">
        <v>57</v>
      </c>
    </row>
    <row r="1467" spans="1:1" x14ac:dyDescent="0.25">
      <c r="A1467" s="14" t="s">
        <v>58</v>
      </c>
    </row>
    <row r="1468" spans="1:1" x14ac:dyDescent="0.25">
      <c r="A1468" s="14" t="s">
        <v>59</v>
      </c>
    </row>
    <row r="1469" spans="1:1" x14ac:dyDescent="0.25">
      <c r="A1469" s="14" t="s">
        <v>12</v>
      </c>
    </row>
    <row r="1470" spans="1:1" x14ac:dyDescent="0.25">
      <c r="A1470" s="14" t="s">
        <v>60</v>
      </c>
    </row>
    <row r="1471" spans="1:1" x14ac:dyDescent="0.25">
      <c r="A1471" s="14" t="s">
        <v>61</v>
      </c>
    </row>
    <row r="1472" spans="1:1" x14ac:dyDescent="0.25">
      <c r="A1472" s="14" t="s">
        <v>62</v>
      </c>
    </row>
    <row r="1473" spans="1:5" x14ac:dyDescent="0.25">
      <c r="B1473" s="15">
        <v>38.4</v>
      </c>
      <c r="C1473" t="s">
        <v>20</v>
      </c>
      <c r="D1473" s="15">
        <v>2991.2</v>
      </c>
      <c r="E1473" s="15">
        <f>D1473*B1473</f>
        <v>114862.07999999999</v>
      </c>
    </row>
    <row r="1476" spans="1:5" x14ac:dyDescent="0.25">
      <c r="A1476" s="1" t="s">
        <v>176</v>
      </c>
    </row>
    <row r="1477" spans="1:5" x14ac:dyDescent="0.25">
      <c r="A1477" s="3" t="s">
        <v>177</v>
      </c>
    </row>
    <row r="1478" spans="1:5" x14ac:dyDescent="0.25">
      <c r="A1478" s="3" t="s">
        <v>2</v>
      </c>
    </row>
    <row r="1479" spans="1:5" x14ac:dyDescent="0.25">
      <c r="A1479" s="2"/>
    </row>
    <row r="1480" spans="1:5" x14ac:dyDescent="0.25">
      <c r="A1480" s="3" t="s">
        <v>49</v>
      </c>
    </row>
    <row r="1481" spans="1:5" x14ac:dyDescent="0.25">
      <c r="A1481" s="3" t="s">
        <v>50</v>
      </c>
    </row>
    <row r="1482" spans="1:5" x14ac:dyDescent="0.25">
      <c r="A1482" s="3" t="s">
        <v>84</v>
      </c>
    </row>
    <row r="1483" spans="1:5" x14ac:dyDescent="0.25">
      <c r="A1483" s="3" t="s">
        <v>178</v>
      </c>
    </row>
    <row r="1484" spans="1:5" x14ac:dyDescent="0.25">
      <c r="A1484" s="3" t="s">
        <v>179</v>
      </c>
    </row>
    <row r="1485" spans="1:5" x14ac:dyDescent="0.25">
      <c r="A1485" s="1" t="s">
        <v>180</v>
      </c>
    </row>
    <row r="1486" spans="1:5" x14ac:dyDescent="0.25">
      <c r="A1486" s="2"/>
    </row>
    <row r="1487" spans="1:5" x14ac:dyDescent="0.25">
      <c r="A1487" s="3" t="s">
        <v>56</v>
      </c>
    </row>
    <row r="1488" spans="1:5" x14ac:dyDescent="0.25">
      <c r="A1488" s="2"/>
    </row>
    <row r="1489" spans="1:5" x14ac:dyDescent="0.25">
      <c r="A1489" s="3" t="s">
        <v>181</v>
      </c>
    </row>
    <row r="1490" spans="1:5" x14ac:dyDescent="0.25">
      <c r="A1490" s="3" t="s">
        <v>182</v>
      </c>
    </row>
    <row r="1491" spans="1:5" x14ac:dyDescent="0.25">
      <c r="A1491" s="3" t="s">
        <v>183</v>
      </c>
    </row>
    <row r="1492" spans="1:5" x14ac:dyDescent="0.25">
      <c r="A1492" s="3" t="s">
        <v>12</v>
      </c>
    </row>
    <row r="1493" spans="1:5" x14ac:dyDescent="0.25">
      <c r="A1493" s="3" t="s">
        <v>184</v>
      </c>
    </row>
    <row r="1494" spans="1:5" x14ac:dyDescent="0.25">
      <c r="A1494" s="3" t="s">
        <v>185</v>
      </c>
    </row>
    <row r="1495" spans="1:5" x14ac:dyDescent="0.25">
      <c r="A1495" s="3" t="s">
        <v>186</v>
      </c>
    </row>
    <row r="1496" spans="1:5" x14ac:dyDescent="0.25">
      <c r="B1496" s="15">
        <v>3.84</v>
      </c>
      <c r="C1496" t="s">
        <v>83</v>
      </c>
      <c r="D1496" s="15">
        <v>595</v>
      </c>
      <c r="E1496" s="15">
        <f>D1496*B1496</f>
        <v>2284.7999999999997</v>
      </c>
    </row>
    <row r="1499" spans="1:5" x14ac:dyDescent="0.25">
      <c r="A1499" s="1" t="s">
        <v>85</v>
      </c>
    </row>
    <row r="1500" spans="1:5" x14ac:dyDescent="0.25">
      <c r="A1500" s="3" t="s">
        <v>86</v>
      </c>
    </row>
    <row r="1501" spans="1:5" x14ac:dyDescent="0.25">
      <c r="A1501" s="3" t="s">
        <v>2</v>
      </c>
    </row>
    <row r="1502" spans="1:5" x14ac:dyDescent="0.25">
      <c r="A1502" s="2"/>
    </row>
    <row r="1503" spans="1:5" x14ac:dyDescent="0.25">
      <c r="A1503" s="3" t="s">
        <v>49</v>
      </c>
    </row>
    <row r="1504" spans="1:5" x14ac:dyDescent="0.25">
      <c r="A1504" s="3" t="s">
        <v>50</v>
      </c>
    </row>
    <row r="1505" spans="1:5" x14ac:dyDescent="0.25">
      <c r="A1505" s="3" t="s">
        <v>84</v>
      </c>
    </row>
    <row r="1506" spans="1:5" x14ac:dyDescent="0.25">
      <c r="A1506" s="3" t="s">
        <v>87</v>
      </c>
    </row>
    <row r="1507" spans="1:5" x14ac:dyDescent="0.25">
      <c r="A1507" s="3" t="s">
        <v>88</v>
      </c>
    </row>
    <row r="1508" spans="1:5" x14ac:dyDescent="0.25">
      <c r="A1508" s="1" t="s">
        <v>89</v>
      </c>
    </row>
    <row r="1509" spans="1:5" x14ac:dyDescent="0.25">
      <c r="A1509" s="2"/>
    </row>
    <row r="1510" spans="1:5" x14ac:dyDescent="0.25">
      <c r="A1510" s="3" t="s">
        <v>56</v>
      </c>
    </row>
    <row r="1511" spans="1:5" x14ac:dyDescent="0.25">
      <c r="A1511" s="2"/>
    </row>
    <row r="1512" spans="1:5" x14ac:dyDescent="0.25">
      <c r="A1512" s="3" t="s">
        <v>90</v>
      </c>
    </row>
    <row r="1513" spans="1:5" x14ac:dyDescent="0.25">
      <c r="A1513" s="3" t="s">
        <v>91</v>
      </c>
    </row>
    <row r="1514" spans="1:5" x14ac:dyDescent="0.25">
      <c r="A1514" s="3" t="s">
        <v>92</v>
      </c>
    </row>
    <row r="1515" spans="1:5" x14ac:dyDescent="0.25">
      <c r="A1515" s="3" t="s">
        <v>12</v>
      </c>
    </row>
    <row r="1516" spans="1:5" x14ac:dyDescent="0.25">
      <c r="A1516" s="3" t="s">
        <v>93</v>
      </c>
    </row>
    <row r="1517" spans="1:5" x14ac:dyDescent="0.25">
      <c r="A1517" s="3" t="s">
        <v>94</v>
      </c>
    </row>
    <row r="1518" spans="1:5" x14ac:dyDescent="0.25">
      <c r="A1518" s="3" t="s">
        <v>95</v>
      </c>
    </row>
    <row r="1519" spans="1:5" x14ac:dyDescent="0.25">
      <c r="B1519" s="15">
        <v>38.4</v>
      </c>
      <c r="C1519" t="s">
        <v>20</v>
      </c>
      <c r="D1519" s="15">
        <v>322.3</v>
      </c>
      <c r="E1519" s="15">
        <f>D1519*B1519</f>
        <v>12376.32</v>
      </c>
    </row>
    <row r="1521" spans="1:1" x14ac:dyDescent="0.25">
      <c r="A1521" s="1" t="s">
        <v>96</v>
      </c>
    </row>
    <row r="1522" spans="1:1" x14ac:dyDescent="0.25">
      <c r="A1522" s="3" t="s">
        <v>97</v>
      </c>
    </row>
    <row r="1523" spans="1:1" x14ac:dyDescent="0.25">
      <c r="A1523" s="3" t="s">
        <v>2</v>
      </c>
    </row>
    <row r="1524" spans="1:1" x14ac:dyDescent="0.25">
      <c r="A1524" s="2"/>
    </row>
    <row r="1525" spans="1:1" x14ac:dyDescent="0.25">
      <c r="A1525" s="3" t="s">
        <v>49</v>
      </c>
    </row>
    <row r="1526" spans="1:1" x14ac:dyDescent="0.25">
      <c r="A1526" s="3" t="s">
        <v>50</v>
      </c>
    </row>
    <row r="1527" spans="1:1" x14ac:dyDescent="0.25">
      <c r="A1527" s="3" t="s">
        <v>98</v>
      </c>
    </row>
    <row r="1528" spans="1:1" x14ac:dyDescent="0.25">
      <c r="A1528" s="3" t="s">
        <v>99</v>
      </c>
    </row>
    <row r="1529" spans="1:1" x14ac:dyDescent="0.25">
      <c r="A1529" s="3" t="s">
        <v>100</v>
      </c>
    </row>
    <row r="1530" spans="1:1" x14ac:dyDescent="0.25">
      <c r="A1530" s="1" t="s">
        <v>101</v>
      </c>
    </row>
    <row r="1531" spans="1:1" x14ac:dyDescent="0.25">
      <c r="A1531" s="2"/>
    </row>
    <row r="1532" spans="1:1" x14ac:dyDescent="0.25">
      <c r="A1532" s="3" t="s">
        <v>56</v>
      </c>
    </row>
    <row r="1533" spans="1:1" x14ac:dyDescent="0.25">
      <c r="A1533" s="2"/>
    </row>
    <row r="1534" spans="1:1" x14ac:dyDescent="0.25">
      <c r="A1534" s="3" t="s">
        <v>102</v>
      </c>
    </row>
    <row r="1535" spans="1:1" x14ac:dyDescent="0.25">
      <c r="A1535" s="3" t="s">
        <v>78</v>
      </c>
    </row>
    <row r="1536" spans="1:1" x14ac:dyDescent="0.25">
      <c r="A1536" s="3" t="s">
        <v>103</v>
      </c>
    </row>
    <row r="1537" spans="1:5" x14ac:dyDescent="0.25">
      <c r="A1537" s="3" t="s">
        <v>12</v>
      </c>
    </row>
    <row r="1538" spans="1:5" x14ac:dyDescent="0.25">
      <c r="A1538" s="3" t="s">
        <v>104</v>
      </c>
    </row>
    <row r="1539" spans="1:5" x14ac:dyDescent="0.25">
      <c r="A1539" s="3" t="s">
        <v>81</v>
      </c>
    </row>
    <row r="1540" spans="1:5" x14ac:dyDescent="0.25">
      <c r="A1540" s="3" t="s">
        <v>105</v>
      </c>
    </row>
    <row r="1541" spans="1:5" x14ac:dyDescent="0.25">
      <c r="B1541" s="15">
        <v>5.76</v>
      </c>
      <c r="C1541" t="s">
        <v>83</v>
      </c>
      <c r="D1541" s="15">
        <v>420</v>
      </c>
      <c r="E1541" s="15">
        <f>D1541*B1541</f>
        <v>2419.1999999999998</v>
      </c>
    </row>
    <row r="1544" spans="1:5" x14ac:dyDescent="0.25">
      <c r="A1544" s="20" t="s">
        <v>108</v>
      </c>
      <c r="B1544" s="21"/>
      <c r="C1544" s="22"/>
      <c r="D1544" s="21"/>
      <c r="E1544" s="21">
        <f>SUM(E1473:E1541)</f>
        <v>131942.39999999999</v>
      </c>
    </row>
    <row r="1547" spans="1:5" x14ac:dyDescent="0.25">
      <c r="A1547" s="17" t="s">
        <v>155</v>
      </c>
      <c r="B1547" s="18"/>
      <c r="C1547" s="19"/>
      <c r="D1547" s="18"/>
      <c r="E1547" s="18"/>
    </row>
    <row r="1548" spans="1:5" x14ac:dyDescent="0.25">
      <c r="A1548" s="33"/>
      <c r="B1548" s="34"/>
      <c r="C1548" s="35"/>
      <c r="D1548" s="34"/>
      <c r="E1548" s="34"/>
    </row>
    <row r="1549" spans="1:5" x14ac:dyDescent="0.25">
      <c r="A1549" s="36" t="s">
        <v>160</v>
      </c>
    </row>
    <row r="1551" spans="1:5" x14ac:dyDescent="0.25">
      <c r="A1551" s="13" t="s">
        <v>157</v>
      </c>
    </row>
    <row r="1552" spans="1:5" x14ac:dyDescent="0.25">
      <c r="A1552" s="14" t="s">
        <v>158</v>
      </c>
    </row>
    <row r="1553" spans="1:5" x14ac:dyDescent="0.25">
      <c r="A1553" s="14" t="s">
        <v>2</v>
      </c>
    </row>
    <row r="1555" spans="1:5" x14ac:dyDescent="0.25">
      <c r="A1555" s="14" t="s">
        <v>111</v>
      </c>
    </row>
    <row r="1556" spans="1:5" x14ac:dyDescent="0.25">
      <c r="A1556" s="14" t="s">
        <v>156</v>
      </c>
    </row>
    <row r="1557" spans="1:5" x14ac:dyDescent="0.25">
      <c r="A1557" s="14" t="s">
        <v>159</v>
      </c>
    </row>
    <row r="1558" spans="1:5" x14ac:dyDescent="0.25">
      <c r="A1558" s="14" t="s">
        <v>162</v>
      </c>
    </row>
    <row r="1559" spans="1:5" x14ac:dyDescent="0.25">
      <c r="A1559" s="13" t="s">
        <v>161</v>
      </c>
    </row>
    <row r="1560" spans="1:5" x14ac:dyDescent="0.25">
      <c r="A1560" s="11" t="s">
        <v>163</v>
      </c>
      <c r="B1560" s="15">
        <v>38.4</v>
      </c>
      <c r="C1560" t="s">
        <v>20</v>
      </c>
      <c r="D1560" s="15">
        <v>11500</v>
      </c>
      <c r="E1560" s="15">
        <f>B1560*D1560</f>
        <v>441600</v>
      </c>
    </row>
    <row r="1562" spans="1:5" x14ac:dyDescent="0.25">
      <c r="A1562" s="17" t="s">
        <v>155</v>
      </c>
      <c r="B1562" s="21"/>
      <c r="C1562" s="22"/>
      <c r="D1562" s="21"/>
      <c r="E1562" s="21">
        <f>SUM(E1560:E1561)</f>
        <v>441600</v>
      </c>
    </row>
    <row r="1565" spans="1:5" ht="15.75" thickBot="1" x14ac:dyDescent="0.3">
      <c r="A1565" s="26" t="s">
        <v>153</v>
      </c>
      <c r="B1565" s="27"/>
      <c r="C1565" s="28"/>
      <c r="D1565" s="27"/>
      <c r="E1565" s="27">
        <f>SUM(E1544,E1562)</f>
        <v>573542.40000000002</v>
      </c>
    </row>
  </sheetData>
  <mergeCells count="10">
    <mergeCell ref="A3:E3"/>
    <mergeCell ref="A31:E31"/>
    <mergeCell ref="A224:E224"/>
    <mergeCell ref="A416:E416"/>
    <mergeCell ref="A1276:E1276"/>
    <mergeCell ref="A1448:E1448"/>
    <mergeCell ref="A588:E588"/>
    <mergeCell ref="A760:E760"/>
    <mergeCell ref="A932:E932"/>
    <mergeCell ref="A1104:E1104"/>
  </mergeCells>
  <phoneticPr fontId="22" type="noConversion"/>
  <pageMargins left="0.70866141732283472" right="0.70866141732283472" top="0.54" bottom="0.48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topLeftCell="A223" workbookViewId="0">
      <selection activeCell="G111" sqref="G111"/>
    </sheetView>
  </sheetViews>
  <sheetFormatPr defaultRowHeight="15" x14ac:dyDescent="0.25"/>
  <cols>
    <col min="2" max="2" width="59.85546875" customWidth="1"/>
    <col min="3" max="3" width="15.28515625" customWidth="1"/>
    <col min="5" max="5" width="17.28515625" customWidth="1"/>
    <col min="6" max="6" width="16.7109375" style="37" customWidth="1"/>
  </cols>
  <sheetData>
    <row r="1" spans="1:6" ht="15.75" x14ac:dyDescent="0.25">
      <c r="A1" s="19"/>
      <c r="B1" s="30" t="s">
        <v>31</v>
      </c>
      <c r="C1" s="85" t="s">
        <v>19</v>
      </c>
      <c r="D1" s="85" t="s">
        <v>17</v>
      </c>
      <c r="E1" s="85" t="s">
        <v>16</v>
      </c>
      <c r="F1" s="85" t="s">
        <v>18</v>
      </c>
    </row>
    <row r="2" spans="1:6" x14ac:dyDescent="0.25">
      <c r="B2" s="12"/>
      <c r="C2" s="37"/>
      <c r="D2" s="37"/>
      <c r="E2" s="37"/>
    </row>
    <row r="3" spans="1:6" x14ac:dyDescent="0.25">
      <c r="A3" s="19"/>
      <c r="B3" s="19"/>
      <c r="C3" s="86"/>
      <c r="D3" s="86"/>
      <c r="E3" s="86"/>
      <c r="F3" s="86"/>
    </row>
    <row r="4" spans="1:6" ht="18.75" x14ac:dyDescent="0.3">
      <c r="B4" s="176" t="s">
        <v>275</v>
      </c>
      <c r="C4" s="176"/>
      <c r="D4" s="176"/>
      <c r="E4" s="176"/>
      <c r="F4" s="176"/>
    </row>
    <row r="5" spans="1:6" ht="18.75" x14ac:dyDescent="0.3">
      <c r="B5" s="16"/>
      <c r="C5" s="15"/>
      <c r="E5" s="15"/>
    </row>
    <row r="6" spans="1:6" x14ac:dyDescent="0.25">
      <c r="B6" s="23" t="s">
        <v>107</v>
      </c>
      <c r="C6" s="18"/>
      <c r="D6" s="19"/>
      <c r="E6" s="18"/>
      <c r="F6" s="86"/>
    </row>
    <row r="7" spans="1:6" x14ac:dyDescent="0.25">
      <c r="B7" s="12"/>
      <c r="C7" s="15"/>
      <c r="E7" s="15"/>
    </row>
    <row r="8" spans="1:6" x14ac:dyDescent="0.25">
      <c r="B8" s="13" t="s">
        <v>47</v>
      </c>
      <c r="C8" s="15"/>
      <c r="E8" s="15"/>
    </row>
    <row r="9" spans="1:6" x14ac:dyDescent="0.25">
      <c r="B9" s="14" t="s">
        <v>48</v>
      </c>
      <c r="C9" s="15"/>
      <c r="E9" s="15"/>
    </row>
    <row r="10" spans="1:6" x14ac:dyDescent="0.25">
      <c r="B10" s="14" t="s">
        <v>2</v>
      </c>
      <c r="C10" s="15"/>
      <c r="E10" s="15"/>
    </row>
    <row r="11" spans="1:6" x14ac:dyDescent="0.25">
      <c r="B11" s="12"/>
      <c r="C11" s="15"/>
      <c r="E11" s="15"/>
    </row>
    <row r="12" spans="1:6" x14ac:dyDescent="0.25">
      <c r="B12" s="14" t="s">
        <v>49</v>
      </c>
      <c r="C12" s="15"/>
      <c r="E12" s="15"/>
    </row>
    <row r="13" spans="1:6" x14ac:dyDescent="0.25">
      <c r="B13" s="14" t="s">
        <v>50</v>
      </c>
      <c r="C13" s="15"/>
      <c r="E13" s="15"/>
    </row>
    <row r="14" spans="1:6" x14ac:dyDescent="0.25">
      <c r="B14" s="14" t="s">
        <v>51</v>
      </c>
      <c r="C14" s="15"/>
      <c r="E14" s="15"/>
    </row>
    <row r="15" spans="1:6" x14ac:dyDescent="0.25">
      <c r="B15" s="14" t="s">
        <v>52</v>
      </c>
      <c r="C15" s="15"/>
      <c r="E15" s="15"/>
    </row>
    <row r="16" spans="1:6" x14ac:dyDescent="0.25">
      <c r="B16" s="14" t="s">
        <v>53</v>
      </c>
      <c r="C16" s="15"/>
      <c r="E16" s="15"/>
    </row>
    <row r="17" spans="2:6" x14ac:dyDescent="0.25">
      <c r="B17" s="14" t="s">
        <v>54</v>
      </c>
      <c r="C17" s="15"/>
      <c r="E17" s="15"/>
    </row>
    <row r="18" spans="2:6" x14ac:dyDescent="0.25">
      <c r="B18" s="13" t="s">
        <v>55</v>
      </c>
      <c r="C18" s="15"/>
      <c r="E18" s="15"/>
    </row>
    <row r="19" spans="2:6" x14ac:dyDescent="0.25">
      <c r="B19" s="12"/>
      <c r="C19" s="15"/>
      <c r="E19" s="15"/>
    </row>
    <row r="20" spans="2:6" x14ac:dyDescent="0.25">
      <c r="B20" s="14" t="s">
        <v>56</v>
      </c>
      <c r="C20" s="15"/>
      <c r="E20" s="15"/>
    </row>
    <row r="21" spans="2:6" x14ac:dyDescent="0.25">
      <c r="B21" s="12"/>
      <c r="C21" s="15"/>
      <c r="E21" s="15"/>
    </row>
    <row r="22" spans="2:6" x14ac:dyDescent="0.25">
      <c r="B22" s="14" t="s">
        <v>57</v>
      </c>
      <c r="C22" s="15"/>
      <c r="E22" s="15"/>
    </row>
    <row r="23" spans="2:6" x14ac:dyDescent="0.25">
      <c r="B23" s="14" t="s">
        <v>58</v>
      </c>
      <c r="C23" s="15"/>
      <c r="E23" s="15"/>
    </row>
    <row r="24" spans="2:6" x14ac:dyDescent="0.25">
      <c r="B24" s="14" t="s">
        <v>59</v>
      </c>
      <c r="C24" s="15"/>
      <c r="E24" s="15"/>
    </row>
    <row r="25" spans="2:6" x14ac:dyDescent="0.25">
      <c r="B25" s="14" t="s">
        <v>12</v>
      </c>
      <c r="C25" s="15"/>
      <c r="E25" s="15"/>
    </row>
    <row r="26" spans="2:6" x14ac:dyDescent="0.25">
      <c r="B26" s="14" t="s">
        <v>60</v>
      </c>
      <c r="C26" s="15"/>
      <c r="E26" s="15"/>
    </row>
    <row r="27" spans="2:6" x14ac:dyDescent="0.25">
      <c r="B27" s="14" t="s">
        <v>61</v>
      </c>
      <c r="C27" s="15"/>
      <c r="E27" s="15"/>
    </row>
    <row r="28" spans="2:6" x14ac:dyDescent="0.25">
      <c r="B28" s="14" t="s">
        <v>62</v>
      </c>
      <c r="C28" s="15"/>
      <c r="E28" s="15"/>
    </row>
    <row r="29" spans="2:6" x14ac:dyDescent="0.25">
      <c r="B29" s="12"/>
      <c r="C29" s="15">
        <v>243.2</v>
      </c>
      <c r="D29" t="s">
        <v>20</v>
      </c>
      <c r="E29" s="15">
        <v>2991.2</v>
      </c>
      <c r="F29" s="37">
        <f>E29*C29</f>
        <v>727459.83999999997</v>
      </c>
    </row>
    <row r="30" spans="2:6" x14ac:dyDescent="0.25">
      <c r="B30" s="12"/>
      <c r="C30" s="15"/>
      <c r="E30" s="15"/>
    </row>
    <row r="31" spans="2:6" x14ac:dyDescent="0.25">
      <c r="B31" s="13" t="s">
        <v>63</v>
      </c>
      <c r="C31" s="15"/>
      <c r="E31" s="15"/>
    </row>
    <row r="32" spans="2:6" x14ac:dyDescent="0.25">
      <c r="B32" s="14" t="s">
        <v>64</v>
      </c>
      <c r="C32" s="15"/>
      <c r="E32" s="15"/>
    </row>
    <row r="33" spans="2:5" x14ac:dyDescent="0.25">
      <c r="B33" s="14" t="s">
        <v>2</v>
      </c>
      <c r="C33" s="15"/>
      <c r="E33" s="15"/>
    </row>
    <row r="34" spans="2:5" x14ac:dyDescent="0.25">
      <c r="B34" s="12"/>
      <c r="C34" s="15"/>
      <c r="E34" s="15"/>
    </row>
    <row r="35" spans="2:5" x14ac:dyDescent="0.25">
      <c r="B35" s="14" t="s">
        <v>49</v>
      </c>
      <c r="C35" s="15"/>
      <c r="E35" s="15"/>
    </row>
    <row r="36" spans="2:5" x14ac:dyDescent="0.25">
      <c r="B36" s="14" t="s">
        <v>50</v>
      </c>
      <c r="C36" s="15"/>
      <c r="E36" s="15"/>
    </row>
    <row r="37" spans="2:5" x14ac:dyDescent="0.25">
      <c r="B37" s="14" t="s">
        <v>51</v>
      </c>
      <c r="C37" s="15"/>
      <c r="E37" s="15"/>
    </row>
    <row r="38" spans="2:5" ht="30" x14ac:dyDescent="0.25">
      <c r="B38" s="14" t="s">
        <v>65</v>
      </c>
      <c r="C38" s="15"/>
      <c r="E38" s="15"/>
    </row>
    <row r="39" spans="2:5" x14ac:dyDescent="0.25">
      <c r="B39" s="13" t="s">
        <v>66</v>
      </c>
      <c r="C39" s="15"/>
      <c r="E39" s="15"/>
    </row>
    <row r="40" spans="2:5" x14ac:dyDescent="0.25">
      <c r="B40" s="12"/>
      <c r="C40" s="15"/>
      <c r="E40" s="15"/>
    </row>
    <row r="41" spans="2:5" x14ac:dyDescent="0.25">
      <c r="B41" s="14" t="s">
        <v>56</v>
      </c>
      <c r="C41" s="15"/>
      <c r="E41" s="15"/>
    </row>
    <row r="42" spans="2:5" x14ac:dyDescent="0.25">
      <c r="B42" s="12"/>
      <c r="C42" s="15"/>
      <c r="E42" s="15"/>
    </row>
    <row r="43" spans="2:5" x14ac:dyDescent="0.25">
      <c r="B43" s="14" t="s">
        <v>67</v>
      </c>
      <c r="C43" s="15"/>
      <c r="E43" s="15"/>
    </row>
    <row r="44" spans="2:5" x14ac:dyDescent="0.25">
      <c r="B44" s="14" t="s">
        <v>58</v>
      </c>
      <c r="C44" s="15"/>
      <c r="E44" s="15"/>
    </row>
    <row r="45" spans="2:5" x14ac:dyDescent="0.25">
      <c r="B45" s="14" t="s">
        <v>68</v>
      </c>
      <c r="C45" s="15"/>
      <c r="E45" s="15"/>
    </row>
    <row r="46" spans="2:5" x14ac:dyDescent="0.25">
      <c r="B46" s="14" t="s">
        <v>12</v>
      </c>
      <c r="C46" s="15"/>
      <c r="E46" s="15"/>
    </row>
    <row r="47" spans="2:5" x14ac:dyDescent="0.25">
      <c r="B47" s="14" t="s">
        <v>69</v>
      </c>
      <c r="C47" s="15"/>
      <c r="E47" s="15"/>
    </row>
    <row r="48" spans="2:5" x14ac:dyDescent="0.25">
      <c r="B48" s="14" t="s">
        <v>61</v>
      </c>
      <c r="C48" s="15"/>
      <c r="E48" s="15"/>
    </row>
    <row r="49" spans="2:6" x14ac:dyDescent="0.25">
      <c r="B49" s="14" t="s">
        <v>70</v>
      </c>
      <c r="C49" s="15"/>
      <c r="E49" s="15"/>
    </row>
    <row r="50" spans="2:6" x14ac:dyDescent="0.25">
      <c r="B50" s="12"/>
      <c r="C50" s="15">
        <v>22</v>
      </c>
      <c r="D50" t="s">
        <v>20</v>
      </c>
      <c r="E50" s="15">
        <v>240.8</v>
      </c>
      <c r="F50" s="37">
        <f>E50*C50</f>
        <v>5297.6</v>
      </c>
    </row>
    <row r="51" spans="2:6" x14ac:dyDescent="0.25">
      <c r="B51" s="12"/>
      <c r="C51" s="15"/>
      <c r="E51" s="15"/>
    </row>
    <row r="52" spans="2:6" x14ac:dyDescent="0.25">
      <c r="B52" s="13" t="s">
        <v>71</v>
      </c>
      <c r="C52" s="15"/>
      <c r="E52" s="15"/>
    </row>
    <row r="53" spans="2:6" x14ac:dyDescent="0.25">
      <c r="B53" s="14" t="s">
        <v>72</v>
      </c>
      <c r="C53" s="15"/>
      <c r="E53" s="15"/>
    </row>
    <row r="54" spans="2:6" x14ac:dyDescent="0.25">
      <c r="B54" s="14" t="s">
        <v>2</v>
      </c>
      <c r="C54" s="15"/>
      <c r="E54" s="15"/>
    </row>
    <row r="55" spans="2:6" x14ac:dyDescent="0.25">
      <c r="B55" s="12"/>
      <c r="C55" s="15"/>
      <c r="E55" s="15"/>
    </row>
    <row r="56" spans="2:6" x14ac:dyDescent="0.25">
      <c r="B56" s="14" t="s">
        <v>49</v>
      </c>
      <c r="C56" s="15"/>
      <c r="E56" s="15"/>
    </row>
    <row r="57" spans="2:6" x14ac:dyDescent="0.25">
      <c r="B57" s="14" t="s">
        <v>50</v>
      </c>
      <c r="C57" s="15"/>
      <c r="E57" s="15"/>
    </row>
    <row r="58" spans="2:6" x14ac:dyDescent="0.25">
      <c r="B58" s="14" t="s">
        <v>73</v>
      </c>
      <c r="C58" s="15"/>
      <c r="E58" s="15"/>
    </row>
    <row r="59" spans="2:6" ht="30" x14ac:dyDescent="0.25">
      <c r="B59" s="14" t="s">
        <v>74</v>
      </c>
      <c r="C59" s="15"/>
      <c r="E59" s="15"/>
    </row>
    <row r="60" spans="2:6" x14ac:dyDescent="0.25">
      <c r="B60" s="14" t="s">
        <v>75</v>
      </c>
      <c r="C60" s="15"/>
      <c r="E60" s="15"/>
    </row>
    <row r="61" spans="2:6" x14ac:dyDescent="0.25">
      <c r="B61" s="13" t="s">
        <v>76</v>
      </c>
      <c r="C61" s="15"/>
      <c r="E61" s="15"/>
    </row>
    <row r="62" spans="2:6" x14ac:dyDescent="0.25">
      <c r="B62" s="12"/>
      <c r="C62" s="15"/>
      <c r="E62" s="15"/>
    </row>
    <row r="63" spans="2:6" x14ac:dyDescent="0.25">
      <c r="B63" s="14" t="s">
        <v>56</v>
      </c>
      <c r="C63" s="15"/>
      <c r="E63" s="15"/>
    </row>
    <row r="64" spans="2:6" x14ac:dyDescent="0.25">
      <c r="B64" s="12"/>
      <c r="C64" s="15"/>
      <c r="E64" s="15"/>
    </row>
    <row r="65" spans="2:6" x14ac:dyDescent="0.25">
      <c r="B65" s="14" t="s">
        <v>77</v>
      </c>
      <c r="C65" s="15"/>
      <c r="E65" s="15"/>
    </row>
    <row r="66" spans="2:6" x14ac:dyDescent="0.25">
      <c r="B66" s="14" t="s">
        <v>78</v>
      </c>
      <c r="C66" s="15"/>
      <c r="E66" s="15"/>
    </row>
    <row r="67" spans="2:6" x14ac:dyDescent="0.25">
      <c r="B67" s="14" t="s">
        <v>79</v>
      </c>
      <c r="C67" s="15"/>
      <c r="E67" s="15"/>
    </row>
    <row r="68" spans="2:6" x14ac:dyDescent="0.25">
      <c r="B68" s="14" t="s">
        <v>12</v>
      </c>
      <c r="C68" s="15"/>
      <c r="E68" s="15"/>
    </row>
    <row r="69" spans="2:6" x14ac:dyDescent="0.25">
      <c r="B69" s="14" t="s">
        <v>80</v>
      </c>
      <c r="C69" s="15"/>
      <c r="E69" s="15"/>
    </row>
    <row r="70" spans="2:6" x14ac:dyDescent="0.25">
      <c r="B70" s="14" t="s">
        <v>81</v>
      </c>
      <c r="C70" s="15"/>
      <c r="E70" s="15"/>
    </row>
    <row r="71" spans="2:6" x14ac:dyDescent="0.25">
      <c r="B71" s="14" t="s">
        <v>82</v>
      </c>
      <c r="C71" s="15"/>
      <c r="E71" s="15"/>
    </row>
    <row r="72" spans="2:6" x14ac:dyDescent="0.25">
      <c r="B72" s="12"/>
      <c r="C72" s="15">
        <v>88</v>
      </c>
      <c r="D72" t="s">
        <v>83</v>
      </c>
      <c r="E72" s="15">
        <v>1480</v>
      </c>
      <c r="F72" s="37">
        <f>E72*C72</f>
        <v>130240</v>
      </c>
    </row>
    <row r="73" spans="2:6" x14ac:dyDescent="0.25">
      <c r="B73" s="12"/>
      <c r="C73" s="15"/>
      <c r="E73" s="15"/>
    </row>
    <row r="74" spans="2:6" x14ac:dyDescent="0.25">
      <c r="B74" s="1" t="s">
        <v>176</v>
      </c>
      <c r="C74" s="15"/>
      <c r="E74" s="15"/>
    </row>
    <row r="75" spans="2:6" x14ac:dyDescent="0.25">
      <c r="B75" s="3" t="s">
        <v>177</v>
      </c>
      <c r="C75" s="15"/>
      <c r="E75" s="15"/>
    </row>
    <row r="76" spans="2:6" x14ac:dyDescent="0.25">
      <c r="B76" s="3" t="s">
        <v>2</v>
      </c>
      <c r="C76" s="15"/>
      <c r="E76" s="15"/>
    </row>
    <row r="77" spans="2:6" x14ac:dyDescent="0.25">
      <c r="B77" s="2"/>
      <c r="C77" s="15"/>
      <c r="E77" s="15"/>
    </row>
    <row r="78" spans="2:6" x14ac:dyDescent="0.25">
      <c r="B78" s="3" t="s">
        <v>49</v>
      </c>
      <c r="C78" s="15"/>
      <c r="E78" s="15"/>
    </row>
    <row r="79" spans="2:6" x14ac:dyDescent="0.25">
      <c r="B79" s="3" t="s">
        <v>50</v>
      </c>
      <c r="C79" s="15"/>
      <c r="E79" s="15"/>
    </row>
    <row r="80" spans="2:6" x14ac:dyDescent="0.25">
      <c r="B80" s="3" t="s">
        <v>84</v>
      </c>
      <c r="C80" s="15"/>
      <c r="E80" s="15"/>
    </row>
    <row r="81" spans="2:6" x14ac:dyDescent="0.25">
      <c r="B81" s="3" t="s">
        <v>178</v>
      </c>
      <c r="C81" s="15"/>
      <c r="E81" s="15"/>
    </row>
    <row r="82" spans="2:6" x14ac:dyDescent="0.25">
      <c r="B82" s="3" t="s">
        <v>179</v>
      </c>
      <c r="C82" s="15"/>
      <c r="E82" s="15"/>
    </row>
    <row r="83" spans="2:6" x14ac:dyDescent="0.25">
      <c r="B83" s="1" t="s">
        <v>180</v>
      </c>
      <c r="C83" s="15"/>
      <c r="E83" s="15"/>
    </row>
    <row r="84" spans="2:6" x14ac:dyDescent="0.25">
      <c r="B84" s="2"/>
      <c r="C84" s="15"/>
      <c r="E84" s="15"/>
    </row>
    <row r="85" spans="2:6" x14ac:dyDescent="0.25">
      <c r="B85" s="3" t="s">
        <v>56</v>
      </c>
      <c r="C85" s="15"/>
      <c r="E85" s="15"/>
    </row>
    <row r="86" spans="2:6" x14ac:dyDescent="0.25">
      <c r="B86" s="2"/>
      <c r="C86" s="15"/>
      <c r="E86" s="15"/>
    </row>
    <row r="87" spans="2:6" x14ac:dyDescent="0.25">
      <c r="B87" s="3" t="s">
        <v>181</v>
      </c>
      <c r="C87" s="15"/>
      <c r="E87" s="15"/>
    </row>
    <row r="88" spans="2:6" x14ac:dyDescent="0.25">
      <c r="B88" s="3" t="s">
        <v>182</v>
      </c>
      <c r="C88" s="15"/>
      <c r="E88" s="15"/>
    </row>
    <row r="89" spans="2:6" x14ac:dyDescent="0.25">
      <c r="B89" s="3" t="s">
        <v>183</v>
      </c>
      <c r="C89" s="15"/>
      <c r="E89" s="15"/>
    </row>
    <row r="90" spans="2:6" x14ac:dyDescent="0.25">
      <c r="B90" s="3" t="s">
        <v>12</v>
      </c>
      <c r="C90" s="15"/>
      <c r="E90" s="15"/>
    </row>
    <row r="91" spans="2:6" x14ac:dyDescent="0.25">
      <c r="B91" s="3" t="s">
        <v>184</v>
      </c>
      <c r="C91" s="15"/>
      <c r="E91" s="15"/>
    </row>
    <row r="92" spans="2:6" x14ac:dyDescent="0.25">
      <c r="B92" s="3" t="s">
        <v>185</v>
      </c>
      <c r="C92" s="15"/>
      <c r="E92" s="15"/>
    </row>
    <row r="93" spans="2:6" x14ac:dyDescent="0.25">
      <c r="B93" s="3" t="s">
        <v>186</v>
      </c>
      <c r="C93" s="15"/>
      <c r="E93" s="15"/>
    </row>
    <row r="94" spans="2:6" x14ac:dyDescent="0.25">
      <c r="B94" s="12"/>
      <c r="C94" s="15">
        <v>36.4</v>
      </c>
      <c r="D94" t="s">
        <v>83</v>
      </c>
      <c r="E94" s="15">
        <v>595</v>
      </c>
      <c r="F94" s="37">
        <f>E94*C94</f>
        <v>21658</v>
      </c>
    </row>
    <row r="95" spans="2:6" x14ac:dyDescent="0.25">
      <c r="B95" s="12"/>
      <c r="C95" s="15"/>
      <c r="E95" s="15"/>
    </row>
    <row r="96" spans="2:6" x14ac:dyDescent="0.25">
      <c r="B96" s="12"/>
      <c r="C96" s="15"/>
      <c r="E96" s="15"/>
    </row>
    <row r="97" spans="2:5" x14ac:dyDescent="0.25">
      <c r="B97" s="1" t="s">
        <v>85</v>
      </c>
      <c r="C97" s="15"/>
      <c r="E97" s="15"/>
    </row>
    <row r="98" spans="2:5" x14ac:dyDescent="0.25">
      <c r="B98" s="3" t="s">
        <v>86</v>
      </c>
      <c r="C98" s="15"/>
      <c r="E98" s="15"/>
    </row>
    <row r="99" spans="2:5" x14ac:dyDescent="0.25">
      <c r="B99" s="3" t="s">
        <v>2</v>
      </c>
      <c r="C99" s="15"/>
      <c r="E99" s="15"/>
    </row>
    <row r="100" spans="2:5" x14ac:dyDescent="0.25">
      <c r="B100" s="2"/>
      <c r="C100" s="15"/>
      <c r="E100" s="15"/>
    </row>
    <row r="101" spans="2:5" x14ac:dyDescent="0.25">
      <c r="B101" s="3" t="s">
        <v>49</v>
      </c>
      <c r="C101" s="15"/>
      <c r="E101" s="15"/>
    </row>
    <row r="102" spans="2:5" x14ac:dyDescent="0.25">
      <c r="B102" s="3" t="s">
        <v>50</v>
      </c>
      <c r="C102" s="15"/>
      <c r="E102" s="15"/>
    </row>
    <row r="103" spans="2:5" x14ac:dyDescent="0.25">
      <c r="B103" s="3" t="s">
        <v>84</v>
      </c>
      <c r="C103" s="15"/>
      <c r="E103" s="15"/>
    </row>
    <row r="104" spans="2:5" x14ac:dyDescent="0.25">
      <c r="B104" s="3" t="s">
        <v>87</v>
      </c>
      <c r="C104" s="15"/>
      <c r="E104" s="15"/>
    </row>
    <row r="105" spans="2:5" x14ac:dyDescent="0.25">
      <c r="B105" s="3" t="s">
        <v>88</v>
      </c>
      <c r="C105" s="15"/>
      <c r="E105" s="15"/>
    </row>
    <row r="106" spans="2:5" x14ac:dyDescent="0.25">
      <c r="B106" s="1" t="s">
        <v>89</v>
      </c>
      <c r="C106" s="15"/>
      <c r="E106" s="15"/>
    </row>
    <row r="107" spans="2:5" x14ac:dyDescent="0.25">
      <c r="B107" s="2"/>
      <c r="C107" s="15"/>
      <c r="E107" s="15"/>
    </row>
    <row r="108" spans="2:5" x14ac:dyDescent="0.25">
      <c r="B108" s="3" t="s">
        <v>56</v>
      </c>
      <c r="C108" s="15"/>
      <c r="E108" s="15"/>
    </row>
    <row r="109" spans="2:5" x14ac:dyDescent="0.25">
      <c r="B109" s="2"/>
      <c r="C109" s="15"/>
      <c r="E109" s="15"/>
    </row>
    <row r="110" spans="2:5" x14ac:dyDescent="0.25">
      <c r="B110" s="3" t="s">
        <v>90</v>
      </c>
      <c r="C110" s="15"/>
      <c r="E110" s="15"/>
    </row>
    <row r="111" spans="2:5" x14ac:dyDescent="0.25">
      <c r="B111" s="3" t="s">
        <v>91</v>
      </c>
      <c r="C111" s="15"/>
      <c r="E111" s="15"/>
    </row>
    <row r="112" spans="2:5" x14ac:dyDescent="0.25">
      <c r="B112" s="3" t="s">
        <v>92</v>
      </c>
      <c r="C112" s="15"/>
      <c r="E112" s="15"/>
    </row>
    <row r="113" spans="2:6" x14ac:dyDescent="0.25">
      <c r="B113" s="3" t="s">
        <v>12</v>
      </c>
      <c r="C113" s="15"/>
      <c r="E113" s="15"/>
    </row>
    <row r="114" spans="2:6" x14ac:dyDescent="0.25">
      <c r="B114" s="3" t="s">
        <v>93</v>
      </c>
      <c r="C114" s="15"/>
      <c r="E114" s="15"/>
    </row>
    <row r="115" spans="2:6" x14ac:dyDescent="0.25">
      <c r="B115" s="3" t="s">
        <v>94</v>
      </c>
      <c r="C115" s="15"/>
      <c r="E115" s="15"/>
    </row>
    <row r="116" spans="2:6" x14ac:dyDescent="0.25">
      <c r="B116" s="3" t="s">
        <v>95</v>
      </c>
      <c r="C116" s="15"/>
      <c r="E116" s="15"/>
    </row>
    <row r="117" spans="2:6" x14ac:dyDescent="0.25">
      <c r="B117" s="12"/>
      <c r="C117" s="15">
        <v>243.2</v>
      </c>
      <c r="D117" t="s">
        <v>20</v>
      </c>
      <c r="E117" s="15">
        <v>322.3</v>
      </c>
      <c r="F117" s="37">
        <f>E117*C117</f>
        <v>78383.360000000001</v>
      </c>
    </row>
    <row r="118" spans="2:6" x14ac:dyDescent="0.25">
      <c r="B118" s="12"/>
      <c r="C118" s="15"/>
      <c r="E118" s="15"/>
    </row>
    <row r="119" spans="2:6" x14ac:dyDescent="0.25">
      <c r="B119" s="1" t="s">
        <v>96</v>
      </c>
      <c r="C119" s="15"/>
      <c r="E119" s="15"/>
    </row>
    <row r="120" spans="2:6" x14ac:dyDescent="0.25">
      <c r="B120" s="3" t="s">
        <v>97</v>
      </c>
      <c r="C120" s="15"/>
      <c r="E120" s="15"/>
    </row>
    <row r="121" spans="2:6" x14ac:dyDescent="0.25">
      <c r="B121" s="3" t="s">
        <v>2</v>
      </c>
      <c r="C121" s="15"/>
      <c r="E121" s="15"/>
    </row>
    <row r="122" spans="2:6" x14ac:dyDescent="0.25">
      <c r="B122" s="2"/>
      <c r="C122" s="15"/>
      <c r="E122" s="15"/>
    </row>
    <row r="123" spans="2:6" x14ac:dyDescent="0.25">
      <c r="B123" s="3" t="s">
        <v>49</v>
      </c>
      <c r="C123" s="15"/>
      <c r="E123" s="15"/>
    </row>
    <row r="124" spans="2:6" x14ac:dyDescent="0.25">
      <c r="B124" s="3" t="s">
        <v>50</v>
      </c>
      <c r="C124" s="15"/>
      <c r="E124" s="15"/>
    </row>
    <row r="125" spans="2:6" x14ac:dyDescent="0.25">
      <c r="B125" s="3" t="s">
        <v>98</v>
      </c>
      <c r="C125" s="15"/>
      <c r="E125" s="15"/>
    </row>
    <row r="126" spans="2:6" x14ac:dyDescent="0.25">
      <c r="B126" s="3" t="s">
        <v>99</v>
      </c>
      <c r="C126" s="15"/>
      <c r="E126" s="15"/>
    </row>
    <row r="127" spans="2:6" x14ac:dyDescent="0.25">
      <c r="B127" s="3" t="s">
        <v>100</v>
      </c>
      <c r="C127" s="15"/>
      <c r="E127" s="15"/>
    </row>
    <row r="128" spans="2:6" x14ac:dyDescent="0.25">
      <c r="B128" s="1" t="s">
        <v>101</v>
      </c>
      <c r="C128" s="15"/>
      <c r="E128" s="15"/>
    </row>
    <row r="129" spans="2:6" x14ac:dyDescent="0.25">
      <c r="B129" s="2"/>
      <c r="C129" s="15"/>
      <c r="E129" s="15"/>
    </row>
    <row r="130" spans="2:6" x14ac:dyDescent="0.25">
      <c r="B130" s="3" t="s">
        <v>56</v>
      </c>
      <c r="C130" s="15"/>
      <c r="E130" s="15"/>
    </row>
    <row r="131" spans="2:6" x14ac:dyDescent="0.25">
      <c r="B131" s="2"/>
      <c r="C131" s="15"/>
      <c r="E131" s="15"/>
    </row>
    <row r="132" spans="2:6" x14ac:dyDescent="0.25">
      <c r="B132" s="3" t="s">
        <v>102</v>
      </c>
      <c r="C132" s="15"/>
      <c r="E132" s="15"/>
    </row>
    <row r="133" spans="2:6" x14ac:dyDescent="0.25">
      <c r="B133" s="3" t="s">
        <v>78</v>
      </c>
      <c r="C133" s="15"/>
      <c r="E133" s="15"/>
    </row>
    <row r="134" spans="2:6" x14ac:dyDescent="0.25">
      <c r="B134" s="3" t="s">
        <v>103</v>
      </c>
      <c r="C134" s="15"/>
      <c r="E134" s="15"/>
    </row>
    <row r="135" spans="2:6" x14ac:dyDescent="0.25">
      <c r="B135" s="3" t="s">
        <v>12</v>
      </c>
      <c r="C135" s="15"/>
      <c r="E135" s="15"/>
    </row>
    <row r="136" spans="2:6" x14ac:dyDescent="0.25">
      <c r="B136" s="3" t="s">
        <v>104</v>
      </c>
      <c r="C136" s="15"/>
      <c r="E136" s="15"/>
    </row>
    <row r="137" spans="2:6" x14ac:dyDescent="0.25">
      <c r="B137" s="3" t="s">
        <v>81</v>
      </c>
      <c r="C137" s="15"/>
      <c r="E137" s="15"/>
    </row>
    <row r="138" spans="2:6" x14ac:dyDescent="0.25">
      <c r="B138" s="3" t="s">
        <v>105</v>
      </c>
      <c r="C138" s="15"/>
      <c r="E138" s="15"/>
    </row>
    <row r="139" spans="2:6" x14ac:dyDescent="0.25">
      <c r="B139" s="12"/>
      <c r="C139" s="15">
        <v>88</v>
      </c>
      <c r="D139" t="s">
        <v>83</v>
      </c>
      <c r="E139" s="15">
        <v>420</v>
      </c>
      <c r="F139" s="37">
        <f>E139*C139</f>
        <v>36960</v>
      </c>
    </row>
    <row r="140" spans="2:6" x14ac:dyDescent="0.25">
      <c r="B140" s="12"/>
      <c r="C140" s="15"/>
      <c r="E140" s="15"/>
    </row>
    <row r="141" spans="2:6" x14ac:dyDescent="0.25">
      <c r="B141" s="12"/>
      <c r="C141" s="15"/>
      <c r="E141" s="15"/>
    </row>
    <row r="142" spans="2:6" x14ac:dyDescent="0.25">
      <c r="B142" s="17" t="s">
        <v>108</v>
      </c>
      <c r="C142" s="18"/>
      <c r="D142" s="19"/>
      <c r="E142" s="18"/>
      <c r="F142" s="86">
        <f>SUM(F139,F117,F94,F72,F50,F29)</f>
        <v>999998.79999999993</v>
      </c>
    </row>
    <row r="143" spans="2:6" x14ac:dyDescent="0.25">
      <c r="B143" s="12"/>
      <c r="C143" s="15"/>
      <c r="E143" s="15"/>
    </row>
    <row r="144" spans="2:6" x14ac:dyDescent="0.25">
      <c r="B144" s="12"/>
      <c r="C144" s="15"/>
      <c r="E144" s="15"/>
    </row>
    <row r="145" spans="2:6" x14ac:dyDescent="0.25">
      <c r="B145" s="17" t="s">
        <v>124</v>
      </c>
      <c r="C145" s="18"/>
      <c r="D145" s="19"/>
      <c r="E145" s="18"/>
      <c r="F145" s="86"/>
    </row>
    <row r="146" spans="2:6" x14ac:dyDescent="0.25">
      <c r="B146" s="12"/>
      <c r="C146" s="15"/>
      <c r="E146" s="15"/>
    </row>
    <row r="147" spans="2:6" x14ac:dyDescent="0.25">
      <c r="B147" s="13" t="s">
        <v>109</v>
      </c>
      <c r="C147" s="15"/>
      <c r="E147" s="15"/>
    </row>
    <row r="148" spans="2:6" x14ac:dyDescent="0.25">
      <c r="B148" s="14" t="s">
        <v>110</v>
      </c>
      <c r="C148" s="15"/>
      <c r="E148" s="15"/>
    </row>
    <row r="149" spans="2:6" x14ac:dyDescent="0.25">
      <c r="B149" s="14" t="s">
        <v>2</v>
      </c>
      <c r="C149" s="15"/>
      <c r="E149" s="15"/>
    </row>
    <row r="150" spans="2:6" x14ac:dyDescent="0.25">
      <c r="B150" s="12"/>
      <c r="C150" s="15"/>
      <c r="E150" s="15"/>
    </row>
    <row r="151" spans="2:6" x14ac:dyDescent="0.25">
      <c r="B151" s="14" t="s">
        <v>111</v>
      </c>
      <c r="C151" s="15"/>
      <c r="E151" s="15"/>
    </row>
    <row r="152" spans="2:6" x14ac:dyDescent="0.25">
      <c r="B152" s="14" t="s">
        <v>112</v>
      </c>
      <c r="C152" s="15"/>
      <c r="E152" s="15"/>
    </row>
    <row r="153" spans="2:6" x14ac:dyDescent="0.25">
      <c r="B153" s="14" t="s">
        <v>113</v>
      </c>
      <c r="C153" s="15"/>
      <c r="E153" s="15"/>
    </row>
    <row r="154" spans="2:6" ht="45" x14ac:dyDescent="0.25">
      <c r="B154" s="14" t="s">
        <v>114</v>
      </c>
      <c r="C154" s="15"/>
      <c r="E154" s="15"/>
    </row>
    <row r="155" spans="2:6" x14ac:dyDescent="0.25">
      <c r="B155" s="14" t="s">
        <v>115</v>
      </c>
      <c r="C155" s="15"/>
      <c r="E155" s="15"/>
    </row>
    <row r="156" spans="2:6" x14ac:dyDescent="0.25">
      <c r="B156" s="13" t="s">
        <v>116</v>
      </c>
      <c r="C156" s="15"/>
      <c r="E156" s="15"/>
    </row>
    <row r="157" spans="2:6" x14ac:dyDescent="0.25">
      <c r="B157" s="12"/>
      <c r="C157" s="15"/>
      <c r="E157" s="15"/>
    </row>
    <row r="158" spans="2:6" x14ac:dyDescent="0.25">
      <c r="B158" s="14" t="s">
        <v>117</v>
      </c>
      <c r="C158" s="15"/>
      <c r="E158" s="15"/>
    </row>
    <row r="159" spans="2:6" x14ac:dyDescent="0.25">
      <c r="B159" s="12"/>
      <c r="C159" s="15"/>
      <c r="E159" s="15"/>
    </row>
    <row r="160" spans="2:6" x14ac:dyDescent="0.25">
      <c r="B160" s="14" t="s">
        <v>118</v>
      </c>
      <c r="C160" s="15"/>
      <c r="E160" s="15"/>
    </row>
    <row r="161" spans="2:6" x14ac:dyDescent="0.25">
      <c r="B161" s="14" t="s">
        <v>119</v>
      </c>
      <c r="C161" s="15"/>
      <c r="E161" s="15"/>
    </row>
    <row r="162" spans="2:6" x14ac:dyDescent="0.25">
      <c r="B162" s="14" t="s">
        <v>120</v>
      </c>
      <c r="C162" s="15"/>
      <c r="E162" s="15"/>
    </row>
    <row r="163" spans="2:6" x14ac:dyDescent="0.25">
      <c r="B163" s="14" t="s">
        <v>12</v>
      </c>
      <c r="C163" s="15"/>
      <c r="E163" s="15"/>
    </row>
    <row r="164" spans="2:6" x14ac:dyDescent="0.25">
      <c r="B164" s="14" t="s">
        <v>121</v>
      </c>
      <c r="C164" s="15"/>
      <c r="E164" s="15"/>
    </row>
    <row r="165" spans="2:6" x14ac:dyDescent="0.25">
      <c r="B165" s="14" t="s">
        <v>122</v>
      </c>
      <c r="C165" s="15"/>
      <c r="E165" s="15"/>
    </row>
    <row r="166" spans="2:6" x14ac:dyDescent="0.25">
      <c r="B166" s="14" t="s">
        <v>123</v>
      </c>
      <c r="C166" s="15"/>
      <c r="E166" s="15"/>
    </row>
    <row r="167" spans="2:6" x14ac:dyDescent="0.25">
      <c r="B167" s="12"/>
      <c r="C167" s="15">
        <v>9.35</v>
      </c>
      <c r="D167" s="15" t="s">
        <v>83</v>
      </c>
      <c r="E167" s="15">
        <v>36966.400000000001</v>
      </c>
      <c r="F167" s="37">
        <f>E167*C167</f>
        <v>345635.84000000003</v>
      </c>
    </row>
    <row r="168" spans="2:6" x14ac:dyDescent="0.25">
      <c r="B168" s="12"/>
      <c r="C168" s="15"/>
      <c r="E168" s="15"/>
    </row>
    <row r="169" spans="2:6" x14ac:dyDescent="0.25">
      <c r="B169" s="13" t="s">
        <v>125</v>
      </c>
      <c r="C169" s="15"/>
      <c r="E169" s="15"/>
    </row>
    <row r="170" spans="2:6" x14ac:dyDescent="0.25">
      <c r="B170" s="14" t="s">
        <v>126</v>
      </c>
      <c r="C170" s="15"/>
      <c r="E170" s="15"/>
    </row>
    <row r="171" spans="2:6" x14ac:dyDescent="0.25">
      <c r="B171" s="14" t="s">
        <v>2</v>
      </c>
      <c r="C171" s="15"/>
      <c r="E171" s="15"/>
    </row>
    <row r="172" spans="2:6" x14ac:dyDescent="0.25">
      <c r="B172" s="12"/>
      <c r="C172" s="15"/>
      <c r="E172" s="15"/>
    </row>
    <row r="173" spans="2:6" x14ac:dyDescent="0.25">
      <c r="B173" s="14" t="s">
        <v>111</v>
      </c>
      <c r="C173" s="15"/>
      <c r="E173" s="15"/>
    </row>
    <row r="174" spans="2:6" x14ac:dyDescent="0.25">
      <c r="B174" s="14" t="s">
        <v>112</v>
      </c>
      <c r="C174" s="15"/>
      <c r="E174" s="15"/>
    </row>
    <row r="175" spans="2:6" x14ac:dyDescent="0.25">
      <c r="B175" s="14" t="s">
        <v>127</v>
      </c>
      <c r="C175" s="15"/>
      <c r="E175" s="15"/>
    </row>
    <row r="176" spans="2:6" ht="30" x14ac:dyDescent="0.25">
      <c r="B176" s="14" t="s">
        <v>128</v>
      </c>
      <c r="C176" s="15"/>
      <c r="E176" s="15"/>
    </row>
    <row r="177" spans="2:6" ht="30" x14ac:dyDescent="0.25">
      <c r="B177" s="14" t="s">
        <v>129</v>
      </c>
      <c r="C177" s="15"/>
      <c r="E177" s="15"/>
    </row>
    <row r="178" spans="2:6" ht="29.25" x14ac:dyDescent="0.25">
      <c r="B178" s="13" t="s">
        <v>130</v>
      </c>
      <c r="C178" s="15"/>
      <c r="E178" s="15"/>
    </row>
    <row r="179" spans="2:6" x14ac:dyDescent="0.25">
      <c r="B179" s="12"/>
      <c r="C179" s="15"/>
      <c r="E179" s="15"/>
    </row>
    <row r="180" spans="2:6" x14ac:dyDescent="0.25">
      <c r="B180" s="14" t="s">
        <v>117</v>
      </c>
      <c r="C180" s="15"/>
      <c r="E180" s="15"/>
    </row>
    <row r="181" spans="2:6" x14ac:dyDescent="0.25">
      <c r="B181" s="12"/>
      <c r="C181" s="15"/>
      <c r="E181" s="15"/>
    </row>
    <row r="182" spans="2:6" x14ac:dyDescent="0.25">
      <c r="B182" s="14" t="s">
        <v>131</v>
      </c>
      <c r="C182" s="15"/>
      <c r="E182" s="15"/>
    </row>
    <row r="183" spans="2:6" x14ac:dyDescent="0.25">
      <c r="B183" s="14" t="s">
        <v>132</v>
      </c>
      <c r="C183" s="15"/>
      <c r="E183" s="15"/>
    </row>
    <row r="184" spans="2:6" x14ac:dyDescent="0.25">
      <c r="B184" s="14" t="s">
        <v>133</v>
      </c>
      <c r="C184" s="15"/>
      <c r="E184" s="15"/>
    </row>
    <row r="185" spans="2:6" x14ac:dyDescent="0.25">
      <c r="B185" s="14" t="s">
        <v>12</v>
      </c>
      <c r="C185" s="15"/>
      <c r="E185" s="15"/>
    </row>
    <row r="186" spans="2:6" x14ac:dyDescent="0.25">
      <c r="B186" s="14" t="s">
        <v>134</v>
      </c>
      <c r="C186" s="15"/>
      <c r="E186" s="15"/>
    </row>
    <row r="187" spans="2:6" x14ac:dyDescent="0.25">
      <c r="B187" s="14" t="s">
        <v>135</v>
      </c>
      <c r="C187" s="15"/>
      <c r="E187" s="15"/>
    </row>
    <row r="188" spans="2:6" x14ac:dyDescent="0.25">
      <c r="B188" s="14" t="s">
        <v>136</v>
      </c>
      <c r="C188" s="15"/>
      <c r="E188" s="15"/>
    </row>
    <row r="189" spans="2:6" x14ac:dyDescent="0.25">
      <c r="B189" s="12"/>
      <c r="C189" s="15">
        <v>14</v>
      </c>
      <c r="D189" t="s">
        <v>137</v>
      </c>
      <c r="E189" s="15">
        <v>8064</v>
      </c>
      <c r="F189" s="37">
        <f>E189*C189</f>
        <v>112896</v>
      </c>
    </row>
    <row r="190" spans="2:6" x14ac:dyDescent="0.25">
      <c r="B190" s="12"/>
      <c r="C190" s="15"/>
      <c r="E190" s="15"/>
    </row>
    <row r="191" spans="2:6" x14ac:dyDescent="0.25">
      <c r="B191" s="20" t="s">
        <v>138</v>
      </c>
      <c r="C191" s="21"/>
      <c r="D191" s="22"/>
      <c r="E191" s="21"/>
      <c r="F191" s="59">
        <f>SUM(F189,F167)</f>
        <v>458531.84000000003</v>
      </c>
    </row>
    <row r="192" spans="2:6" x14ac:dyDescent="0.25">
      <c r="B192" s="12"/>
      <c r="C192" s="15"/>
      <c r="E192" s="15"/>
    </row>
    <row r="193" spans="2:6" x14ac:dyDescent="0.25">
      <c r="B193" s="12"/>
      <c r="C193" s="15"/>
      <c r="E193" s="15"/>
    </row>
    <row r="194" spans="2:6" ht="15.75" thickBot="1" x14ac:dyDescent="0.3">
      <c r="B194" s="26" t="s">
        <v>280</v>
      </c>
      <c r="C194" s="27"/>
      <c r="D194" s="28"/>
      <c r="E194" s="27"/>
      <c r="F194" s="92">
        <f>SUM(F191,F142)</f>
        <v>1458530.64</v>
      </c>
    </row>
    <row r="197" spans="2:6" x14ac:dyDescent="0.25">
      <c r="B197" s="19" t="s">
        <v>261</v>
      </c>
      <c r="C197" s="19"/>
      <c r="D197" s="19"/>
      <c r="E197" s="19"/>
      <c r="F197" s="86"/>
    </row>
    <row r="199" spans="2:6" x14ac:dyDescent="0.25">
      <c r="B199" s="13" t="s">
        <v>248</v>
      </c>
    </row>
    <row r="200" spans="2:6" x14ac:dyDescent="0.25">
      <c r="B200" s="14" t="s">
        <v>249</v>
      </c>
    </row>
    <row r="201" spans="2:6" x14ac:dyDescent="0.25">
      <c r="B201" s="14" t="s">
        <v>2</v>
      </c>
    </row>
    <row r="202" spans="2:6" x14ac:dyDescent="0.25">
      <c r="B202" s="12"/>
    </row>
    <row r="203" spans="2:6" x14ac:dyDescent="0.25">
      <c r="B203" s="14" t="s">
        <v>111</v>
      </c>
    </row>
    <row r="204" spans="2:6" x14ac:dyDescent="0.25">
      <c r="B204" s="14" t="s">
        <v>250</v>
      </c>
    </row>
    <row r="205" spans="2:6" x14ac:dyDescent="0.25">
      <c r="B205" s="14" t="s">
        <v>251</v>
      </c>
    </row>
    <row r="206" spans="2:6" ht="30" x14ac:dyDescent="0.25">
      <c r="B206" s="14" t="s">
        <v>252</v>
      </c>
    </row>
    <row r="207" spans="2:6" ht="30" x14ac:dyDescent="0.25">
      <c r="B207" s="14" t="s">
        <v>253</v>
      </c>
    </row>
    <row r="208" spans="2:6" ht="17.25" customHeight="1" x14ac:dyDescent="0.25">
      <c r="B208" s="13" t="s">
        <v>254</v>
      </c>
    </row>
    <row r="209" spans="2:6" x14ac:dyDescent="0.25">
      <c r="B209" s="12"/>
      <c r="C209">
        <v>2.91</v>
      </c>
      <c r="D209" t="s">
        <v>83</v>
      </c>
      <c r="E209">
        <v>92958.2</v>
      </c>
      <c r="F209" s="37">
        <f>C209*E209</f>
        <v>270508.36200000002</v>
      </c>
    </row>
    <row r="210" spans="2:6" x14ac:dyDescent="0.25">
      <c r="B210" s="14" t="s">
        <v>117</v>
      </c>
    </row>
    <row r="211" spans="2:6" x14ac:dyDescent="0.25">
      <c r="B211" s="12"/>
    </row>
    <row r="212" spans="2:6" x14ac:dyDescent="0.25">
      <c r="B212" s="14" t="s">
        <v>255</v>
      </c>
    </row>
    <row r="213" spans="2:6" x14ac:dyDescent="0.25">
      <c r="B213" s="14" t="s">
        <v>256</v>
      </c>
    </row>
    <row r="214" spans="2:6" x14ac:dyDescent="0.25">
      <c r="B214" s="14" t="s">
        <v>257</v>
      </c>
    </row>
    <row r="215" spans="2:6" x14ac:dyDescent="0.25">
      <c r="B215" s="12"/>
    </row>
    <row r="216" spans="2:6" x14ac:dyDescent="0.25">
      <c r="B216" s="14" t="s">
        <v>258</v>
      </c>
    </row>
    <row r="217" spans="2:6" x14ac:dyDescent="0.25">
      <c r="B217" s="14" t="s">
        <v>259</v>
      </c>
    </row>
    <row r="218" spans="2:6" x14ac:dyDescent="0.25">
      <c r="B218" s="14" t="s">
        <v>260</v>
      </c>
    </row>
    <row r="219" spans="2:6" x14ac:dyDescent="0.25">
      <c r="B219" s="14"/>
    </row>
    <row r="220" spans="2:6" x14ac:dyDescent="0.25">
      <c r="B220" s="19" t="s">
        <v>276</v>
      </c>
      <c r="C220" s="19"/>
      <c r="D220" s="19"/>
      <c r="E220" s="19"/>
      <c r="F220" s="86">
        <f>F209</f>
        <v>270508.36200000002</v>
      </c>
    </row>
    <row r="223" spans="2:6" ht="18.75" x14ac:dyDescent="0.3">
      <c r="B223" s="176" t="s">
        <v>274</v>
      </c>
      <c r="C223" s="176"/>
      <c r="D223" s="176"/>
      <c r="E223" s="176"/>
      <c r="F223" s="176"/>
    </row>
    <row r="224" spans="2:6" x14ac:dyDescent="0.25">
      <c r="B224" s="12"/>
      <c r="C224" s="15"/>
      <c r="E224" s="15"/>
      <c r="F224" s="15"/>
    </row>
    <row r="225" spans="2:6" x14ac:dyDescent="0.25">
      <c r="B225" s="19" t="s">
        <v>277</v>
      </c>
      <c r="C225" s="19"/>
      <c r="D225" s="19"/>
      <c r="E225" s="19"/>
      <c r="F225" s="86"/>
    </row>
    <row r="227" spans="2:6" x14ac:dyDescent="0.25">
      <c r="B227" s="13" t="s">
        <v>262</v>
      </c>
    </row>
    <row r="228" spans="2:6" x14ac:dyDescent="0.25">
      <c r="B228" s="14" t="s">
        <v>263</v>
      </c>
    </row>
    <row r="229" spans="2:6" x14ac:dyDescent="0.25">
      <c r="B229" s="14" t="s">
        <v>2</v>
      </c>
    </row>
    <row r="230" spans="2:6" x14ac:dyDescent="0.25">
      <c r="B230" s="12"/>
    </row>
    <row r="231" spans="2:6" x14ac:dyDescent="0.25">
      <c r="B231" s="14" t="s">
        <v>111</v>
      </c>
    </row>
    <row r="232" spans="2:6" x14ac:dyDescent="0.25">
      <c r="B232" s="14" t="s">
        <v>156</v>
      </c>
    </row>
    <row r="233" spans="2:6" x14ac:dyDescent="0.25">
      <c r="B233" s="14" t="s">
        <v>159</v>
      </c>
    </row>
    <row r="234" spans="2:6" ht="45" x14ac:dyDescent="0.25">
      <c r="B234" s="14" t="s">
        <v>264</v>
      </c>
    </row>
    <row r="235" spans="2:6" x14ac:dyDescent="0.25">
      <c r="B235" s="14" t="s">
        <v>265</v>
      </c>
    </row>
    <row r="236" spans="2:6" x14ac:dyDescent="0.25">
      <c r="B236" s="13" t="s">
        <v>266</v>
      </c>
    </row>
    <row r="237" spans="2:6" x14ac:dyDescent="0.25">
      <c r="B237" s="12"/>
      <c r="C237">
        <v>156</v>
      </c>
      <c r="D237" t="s">
        <v>20</v>
      </c>
      <c r="E237">
        <v>4675.3999999999996</v>
      </c>
      <c r="F237" s="37">
        <f>C237*E237</f>
        <v>729362.39999999991</v>
      </c>
    </row>
    <row r="238" spans="2:6" x14ac:dyDescent="0.25">
      <c r="B238" s="14" t="s">
        <v>267</v>
      </c>
    </row>
    <row r="239" spans="2:6" x14ac:dyDescent="0.25">
      <c r="B239" s="12"/>
    </row>
    <row r="240" spans="2:6" x14ac:dyDescent="0.25">
      <c r="B240" s="14" t="s">
        <v>268</v>
      </c>
    </row>
    <row r="241" spans="2:6" x14ac:dyDescent="0.25">
      <c r="B241" s="14" t="s">
        <v>269</v>
      </c>
    </row>
    <row r="242" spans="2:6" x14ac:dyDescent="0.25">
      <c r="B242" s="14" t="s">
        <v>270</v>
      </c>
    </row>
    <row r="243" spans="2:6" x14ac:dyDescent="0.25">
      <c r="B243" s="12"/>
    </row>
    <row r="244" spans="2:6" x14ac:dyDescent="0.25">
      <c r="B244" s="14" t="s">
        <v>271</v>
      </c>
    </row>
    <row r="245" spans="2:6" x14ac:dyDescent="0.25">
      <c r="B245" s="14" t="s">
        <v>272</v>
      </c>
    </row>
    <row r="246" spans="2:6" x14ac:dyDescent="0.25">
      <c r="B246" s="14" t="s">
        <v>273</v>
      </c>
    </row>
    <row r="248" spans="2:6" x14ac:dyDescent="0.25">
      <c r="B248" s="19" t="s">
        <v>278</v>
      </c>
      <c r="C248" s="19"/>
      <c r="D248" s="19"/>
      <c r="E248" s="19"/>
      <c r="F248" s="86">
        <f>F237</f>
        <v>729362.39999999991</v>
      </c>
    </row>
    <row r="251" spans="2:6" x14ac:dyDescent="0.25">
      <c r="B251" t="s">
        <v>195</v>
      </c>
    </row>
    <row r="260" spans="2:6" x14ac:dyDescent="0.25">
      <c r="B260" s="25" t="s">
        <v>279</v>
      </c>
      <c r="C260" s="25"/>
      <c r="D260" s="25"/>
      <c r="E260" s="25"/>
      <c r="F260" s="93">
        <f>SUM(F248,F220,F194)</f>
        <v>2458401.4019999998</v>
      </c>
    </row>
  </sheetData>
  <mergeCells count="2">
    <mergeCell ref="B4:F4"/>
    <mergeCell ref="B223:F22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6"/>
    </sheetView>
  </sheetViews>
  <sheetFormatPr defaultRowHeight="15" x14ac:dyDescent="0.25"/>
  <cols>
    <col min="1" max="1" width="26.140625" customWidth="1"/>
    <col min="2" max="2" width="14.140625" customWidth="1"/>
  </cols>
  <sheetData>
    <row r="1" spans="1:3" ht="21" x14ac:dyDescent="0.35">
      <c r="A1" s="97" t="s">
        <v>282</v>
      </c>
      <c r="B1" s="98" t="s">
        <v>19</v>
      </c>
      <c r="C1" s="96" t="s">
        <v>283</v>
      </c>
    </row>
    <row r="2" spans="1:3" x14ac:dyDescent="0.25">
      <c r="A2" s="94" t="s">
        <v>284</v>
      </c>
      <c r="B2" s="95">
        <v>311.8</v>
      </c>
      <c r="C2" s="94" t="s">
        <v>20</v>
      </c>
    </row>
    <row r="3" spans="1:3" x14ac:dyDescent="0.25">
      <c r="A3" s="94" t="s">
        <v>285</v>
      </c>
      <c r="B3" s="95">
        <v>278</v>
      </c>
      <c r="C3" s="94" t="s">
        <v>20</v>
      </c>
    </row>
    <row r="4" spans="1:3" x14ac:dyDescent="0.25">
      <c r="A4" s="94"/>
      <c r="B4" s="95">
        <v>72</v>
      </c>
      <c r="C4" s="94" t="s">
        <v>20</v>
      </c>
    </row>
    <row r="5" spans="1:3" x14ac:dyDescent="0.25">
      <c r="A5" s="94"/>
      <c r="B5" s="95">
        <v>113</v>
      </c>
      <c r="C5" s="94" t="s">
        <v>20</v>
      </c>
    </row>
    <row r="6" spans="1:3" x14ac:dyDescent="0.25">
      <c r="A6" s="94"/>
      <c r="B6" s="95">
        <v>112.5</v>
      </c>
      <c r="C6" s="94" t="s">
        <v>20</v>
      </c>
    </row>
    <row r="7" spans="1:3" x14ac:dyDescent="0.25">
      <c r="A7" s="94"/>
      <c r="B7" s="95">
        <v>122.75</v>
      </c>
      <c r="C7" s="94" t="s">
        <v>20</v>
      </c>
    </row>
    <row r="8" spans="1:3" x14ac:dyDescent="0.25">
      <c r="A8" s="99" t="s">
        <v>286</v>
      </c>
      <c r="B8" s="95"/>
      <c r="C8" s="94"/>
    </row>
    <row r="9" spans="1:3" x14ac:dyDescent="0.25">
      <c r="A9" s="94" t="s">
        <v>287</v>
      </c>
      <c r="B9" s="95">
        <v>38.4</v>
      </c>
      <c r="C9" s="94" t="s">
        <v>20</v>
      </c>
    </row>
    <row r="10" spans="1:3" x14ac:dyDescent="0.25">
      <c r="A10" s="94" t="s">
        <v>288</v>
      </c>
      <c r="B10" s="95">
        <v>117.6</v>
      </c>
      <c r="C10" s="94" t="s">
        <v>20</v>
      </c>
    </row>
    <row r="11" spans="1:3" x14ac:dyDescent="0.25">
      <c r="A11" s="99" t="s">
        <v>289</v>
      </c>
      <c r="B11" s="95">
        <f>SUM(B9:B10)</f>
        <v>156</v>
      </c>
      <c r="C11" s="94" t="s">
        <v>20</v>
      </c>
    </row>
    <row r="12" spans="1:3" x14ac:dyDescent="0.25">
      <c r="A12" s="94"/>
      <c r="B12" s="95"/>
      <c r="C12" s="94"/>
    </row>
    <row r="13" spans="1:3" x14ac:dyDescent="0.25">
      <c r="A13" s="94" t="s">
        <v>290</v>
      </c>
      <c r="B13" s="95">
        <v>58</v>
      </c>
      <c r="C13" s="94" t="s">
        <v>20</v>
      </c>
    </row>
    <row r="14" spans="1:3" x14ac:dyDescent="0.25">
      <c r="A14" s="100" t="s">
        <v>291</v>
      </c>
      <c r="B14" s="101">
        <f>SUM(B13,B7,B6,B5,B4,B3,B2)</f>
        <v>1068.05</v>
      </c>
      <c r="C14" s="102" t="s">
        <v>20</v>
      </c>
    </row>
    <row r="15" spans="1:3" x14ac:dyDescent="0.25">
      <c r="A15" s="103" t="s">
        <v>286</v>
      </c>
      <c r="B15" s="104">
        <f>B11</f>
        <v>156</v>
      </c>
      <c r="C15" s="105" t="s">
        <v>20</v>
      </c>
    </row>
    <row r="16" spans="1:3" x14ac:dyDescent="0.25">
      <c r="A16" s="106" t="s">
        <v>292</v>
      </c>
      <c r="B16" s="21">
        <f>SUM(B14,B15)</f>
        <v>1224.05</v>
      </c>
      <c r="C16" s="107" t="s">
        <v>20</v>
      </c>
    </row>
  </sheetData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5" sqref="A5"/>
    </sheetView>
  </sheetViews>
  <sheetFormatPr defaultRowHeight="15" x14ac:dyDescent="0.25"/>
  <cols>
    <col min="1" max="1" width="63.28515625" customWidth="1"/>
    <col min="2" max="2" width="17.7109375" style="37" customWidth="1"/>
  </cols>
  <sheetData>
    <row r="1" spans="1:4" ht="10.15" customHeight="1" x14ac:dyDescent="0.25">
      <c r="A1" s="135" t="s">
        <v>312</v>
      </c>
    </row>
    <row r="2" spans="1:4" ht="18.75" x14ac:dyDescent="0.25">
      <c r="A2" s="175" t="s">
        <v>300</v>
      </c>
      <c r="B2" s="175"/>
    </row>
    <row r="3" spans="1:4" ht="5.0999999999999996" customHeight="1" x14ac:dyDescent="0.25"/>
    <row r="4" spans="1:4" ht="18.75" x14ac:dyDescent="0.3">
      <c r="A4" s="170" t="s">
        <v>328</v>
      </c>
      <c r="B4" s="170"/>
      <c r="C4" s="168"/>
      <c r="D4" s="168"/>
    </row>
    <row r="5" spans="1:4" x14ac:dyDescent="0.25">
      <c r="A5" s="3"/>
      <c r="B5" s="108"/>
    </row>
    <row r="6" spans="1:4" s="24" customFormat="1" ht="15.75" x14ac:dyDescent="0.25">
      <c r="A6" s="130" t="s">
        <v>244</v>
      </c>
      <c r="B6" s="131" t="s">
        <v>245</v>
      </c>
    </row>
    <row r="7" spans="1:4" x14ac:dyDescent="0.25">
      <c r="A7" s="3" t="s">
        <v>195</v>
      </c>
      <c r="B7" s="108">
        <f>'48.szigetelés'!F23</f>
        <v>0</v>
      </c>
    </row>
    <row r="8" spans="1:4" x14ac:dyDescent="0.25">
      <c r="A8" s="110" t="s">
        <v>293</v>
      </c>
      <c r="B8" s="111">
        <f>SUM(B7:B7)</f>
        <v>0</v>
      </c>
    </row>
    <row r="9" spans="1:4" x14ac:dyDescent="0.25">
      <c r="A9" s="112" t="s">
        <v>295</v>
      </c>
      <c r="B9" s="108">
        <f>B8*0.27</f>
        <v>0</v>
      </c>
    </row>
    <row r="10" spans="1:4" x14ac:dyDescent="0.25">
      <c r="A10" s="113" t="s">
        <v>294</v>
      </c>
      <c r="B10" s="114">
        <f>SUM(B8:B9)</f>
        <v>0</v>
      </c>
    </row>
    <row r="11" spans="1:4" x14ac:dyDescent="0.25">
      <c r="A11" s="3"/>
      <c r="B11" s="108"/>
    </row>
    <row r="13" spans="1:4" ht="15.75" x14ac:dyDescent="0.25">
      <c r="A13" s="135" t="s">
        <v>326</v>
      </c>
      <c r="B13" s="136"/>
    </row>
    <row r="14" spans="1:4" x14ac:dyDescent="0.25">
      <c r="A14" s="115"/>
      <c r="B14" s="116" t="s">
        <v>298</v>
      </c>
    </row>
    <row r="15" spans="1:4" x14ac:dyDescent="0.25">
      <c r="B15" s="116" t="s">
        <v>299</v>
      </c>
    </row>
    <row r="16" spans="1:4" x14ac:dyDescent="0.25">
      <c r="A16" s="3"/>
    </row>
    <row r="20" spans="1:2" x14ac:dyDescent="0.25">
      <c r="A20" s="3"/>
      <c r="B20" s="108"/>
    </row>
    <row r="21" spans="1:2" x14ac:dyDescent="0.25">
      <c r="A21" s="3"/>
      <c r="B21" s="108"/>
    </row>
    <row r="22" spans="1:2" x14ac:dyDescent="0.25">
      <c r="A22" s="3"/>
      <c r="B22" s="108"/>
    </row>
    <row r="23" spans="1:2" x14ac:dyDescent="0.25">
      <c r="A23" s="3"/>
      <c r="B23" s="108"/>
    </row>
    <row r="24" spans="1:2" x14ac:dyDescent="0.25">
      <c r="A24" s="3"/>
      <c r="B24" s="108"/>
    </row>
    <row r="25" spans="1:2" x14ac:dyDescent="0.25">
      <c r="A25" s="3"/>
      <c r="B25" s="108"/>
    </row>
    <row r="26" spans="1:2" x14ac:dyDescent="0.25">
      <c r="A26" s="3"/>
      <c r="B26" s="108"/>
    </row>
    <row r="27" spans="1:2" x14ac:dyDescent="0.25">
      <c r="A27" s="3"/>
      <c r="B27" s="108"/>
    </row>
    <row r="28" spans="1:2" x14ac:dyDescent="0.25">
      <c r="A28" s="3"/>
      <c r="B28" s="108"/>
    </row>
  </sheetData>
  <mergeCells count="2">
    <mergeCell ref="A4:B4"/>
    <mergeCell ref="A2:B2"/>
  </mergeCells>
  <phoneticPr fontId="22" type="noConversion"/>
  <pageMargins left="1.2204724409448819" right="0.55118110236220474" top="0.11811023622047245" bottom="0.11811023622047245" header="0.27559055118110237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3" sqref="A3:F50"/>
    </sheetView>
  </sheetViews>
  <sheetFormatPr defaultRowHeight="15" x14ac:dyDescent="0.25"/>
  <cols>
    <col min="2" max="2" width="59.85546875" customWidth="1"/>
    <col min="3" max="3" width="15.28515625" customWidth="1"/>
    <col min="5" max="5" width="17.28515625" customWidth="1"/>
    <col min="6" max="6" width="16.7109375" style="37" customWidth="1"/>
  </cols>
  <sheetData>
    <row r="1" spans="1:6" ht="15.75" x14ac:dyDescent="0.25">
      <c r="A1" s="19"/>
      <c r="B1" s="30" t="s">
        <v>31</v>
      </c>
      <c r="C1" s="85" t="s">
        <v>19</v>
      </c>
      <c r="D1" s="85" t="s">
        <v>17</v>
      </c>
      <c r="E1" s="85" t="s">
        <v>16</v>
      </c>
      <c r="F1" s="85" t="s">
        <v>18</v>
      </c>
    </row>
    <row r="2" spans="1:6" x14ac:dyDescent="0.25">
      <c r="B2" s="12"/>
      <c r="C2" s="37"/>
      <c r="D2" s="37"/>
      <c r="E2" s="37"/>
    </row>
    <row r="3" spans="1:6" x14ac:dyDescent="0.25">
      <c r="F3"/>
    </row>
    <row r="4" spans="1:6" x14ac:dyDescent="0.25">
      <c r="F4"/>
    </row>
    <row r="5" spans="1:6" x14ac:dyDescent="0.25">
      <c r="F5"/>
    </row>
    <row r="6" spans="1:6" x14ac:dyDescent="0.25">
      <c r="F6"/>
    </row>
    <row r="7" spans="1:6" x14ac:dyDescent="0.25">
      <c r="F7"/>
    </row>
    <row r="8" spans="1:6" x14ac:dyDescent="0.25">
      <c r="F8"/>
    </row>
    <row r="9" spans="1:6" x14ac:dyDescent="0.25">
      <c r="F9"/>
    </row>
    <row r="10" spans="1:6" x14ac:dyDescent="0.25">
      <c r="F10"/>
    </row>
    <row r="11" spans="1:6" x14ac:dyDescent="0.25">
      <c r="F11"/>
    </row>
    <row r="12" spans="1:6" x14ac:dyDescent="0.25">
      <c r="F12"/>
    </row>
    <row r="13" spans="1:6" x14ac:dyDescent="0.25">
      <c r="F13"/>
    </row>
    <row r="14" spans="1:6" x14ac:dyDescent="0.25">
      <c r="F14"/>
    </row>
    <row r="15" spans="1:6" x14ac:dyDescent="0.25">
      <c r="F15"/>
    </row>
    <row r="16" spans="1:6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s="25" customFormat="1" x14ac:dyDescent="0.25"/>
  </sheetData>
  <phoneticPr fontId="22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5" sqref="A5:G28"/>
    </sheetView>
  </sheetViews>
  <sheetFormatPr defaultRowHeight="15" x14ac:dyDescent="0.25"/>
  <cols>
    <col min="2" max="2" width="59.85546875" customWidth="1"/>
    <col min="3" max="3" width="15.28515625" customWidth="1"/>
    <col min="5" max="5" width="17.28515625" customWidth="1"/>
    <col min="6" max="6" width="16.7109375" customWidth="1"/>
  </cols>
  <sheetData>
    <row r="1" spans="1:6" ht="15.75" x14ac:dyDescent="0.25">
      <c r="A1" s="19"/>
      <c r="B1" s="30" t="s">
        <v>31</v>
      </c>
      <c r="C1" s="85" t="s">
        <v>19</v>
      </c>
      <c r="D1" s="85" t="s">
        <v>17</v>
      </c>
      <c r="E1" s="85" t="s">
        <v>16</v>
      </c>
      <c r="F1" s="85" t="s">
        <v>18</v>
      </c>
    </row>
    <row r="2" spans="1:6" x14ac:dyDescent="0.25">
      <c r="B2" s="12"/>
      <c r="C2" s="37"/>
      <c r="D2" s="37"/>
      <c r="E2" s="37"/>
      <c r="F2" s="37"/>
    </row>
    <row r="3" spans="1:6" x14ac:dyDescent="0.25">
      <c r="A3" s="19"/>
      <c r="B3" s="19" t="s">
        <v>247</v>
      </c>
      <c r="C3" s="86"/>
      <c r="D3" s="86"/>
      <c r="E3" s="86"/>
      <c r="F3" s="86"/>
    </row>
  </sheetData>
  <phoneticPr fontId="22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26" sqref="C26"/>
    </sheetView>
  </sheetViews>
  <sheetFormatPr defaultRowHeight="15" x14ac:dyDescent="0.25"/>
  <cols>
    <col min="2" max="2" width="59.85546875" customWidth="1"/>
    <col min="3" max="3" width="15.28515625" customWidth="1"/>
    <col min="5" max="5" width="17.28515625" customWidth="1"/>
    <col min="6" max="6" width="16.7109375" customWidth="1"/>
  </cols>
  <sheetData>
    <row r="1" spans="1:6" ht="15.75" x14ac:dyDescent="0.25">
      <c r="A1" s="19"/>
      <c r="B1" s="30" t="s">
        <v>31</v>
      </c>
      <c r="C1" s="85" t="s">
        <v>19</v>
      </c>
      <c r="D1" s="85" t="s">
        <v>17</v>
      </c>
      <c r="E1" s="85" t="s">
        <v>16</v>
      </c>
      <c r="F1" s="85" t="s">
        <v>18</v>
      </c>
    </row>
    <row r="2" spans="1:6" x14ac:dyDescent="0.25">
      <c r="B2" s="12"/>
      <c r="C2" s="37"/>
      <c r="D2" s="37"/>
      <c r="E2" s="37"/>
      <c r="F2" s="37"/>
    </row>
    <row r="3" spans="1:6" x14ac:dyDescent="0.25">
      <c r="A3" s="19"/>
      <c r="B3" s="19" t="s">
        <v>246</v>
      </c>
      <c r="C3" s="86"/>
      <c r="D3" s="86"/>
      <c r="E3" s="86"/>
      <c r="F3" s="86"/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1" workbookViewId="0">
      <selection activeCell="E20" sqref="E20"/>
    </sheetView>
  </sheetViews>
  <sheetFormatPr defaultRowHeight="15" x14ac:dyDescent="0.25"/>
  <cols>
    <col min="1" max="1" width="8.85546875" style="118" customWidth="1"/>
    <col min="2" max="2" width="65.7109375" style="3" customWidth="1"/>
    <col min="3" max="3" width="12.7109375" style="3" customWidth="1"/>
    <col min="4" max="4" width="8.85546875" style="3" customWidth="1"/>
    <col min="5" max="5" width="17.28515625" style="3" customWidth="1"/>
    <col min="6" max="6" width="16.7109375" style="108" customWidth="1"/>
    <col min="8" max="8" width="11.140625" customWidth="1"/>
    <col min="10" max="10" width="11.42578125" customWidth="1"/>
  </cols>
  <sheetData>
    <row r="1" spans="1:10" ht="15.75" x14ac:dyDescent="0.25">
      <c r="A1" s="117"/>
      <c r="B1" s="128" t="s">
        <v>31</v>
      </c>
      <c r="C1" s="129" t="s">
        <v>19</v>
      </c>
      <c r="D1" s="129" t="s">
        <v>17</v>
      </c>
      <c r="E1" s="129" t="s">
        <v>16</v>
      </c>
      <c r="F1" s="129" t="s">
        <v>18</v>
      </c>
    </row>
    <row r="2" spans="1:10" x14ac:dyDescent="0.25">
      <c r="B2" s="14"/>
      <c r="C2" s="108"/>
      <c r="D2" s="108"/>
      <c r="E2" s="108"/>
    </row>
    <row r="3" spans="1:10" ht="15.75" x14ac:dyDescent="0.25">
      <c r="A3" s="117"/>
      <c r="B3" s="159" t="s">
        <v>296</v>
      </c>
      <c r="C3" s="119"/>
      <c r="D3" s="119"/>
      <c r="E3" s="119"/>
      <c r="F3" s="119"/>
    </row>
    <row r="5" spans="1:10" ht="15.75" x14ac:dyDescent="0.25">
      <c r="A5" s="122" t="s">
        <v>199</v>
      </c>
      <c r="B5" s="167" t="s">
        <v>315</v>
      </c>
      <c r="C5" s="123"/>
      <c r="D5" s="123"/>
      <c r="E5" s="124"/>
      <c r="F5" s="125"/>
      <c r="G5" s="55"/>
      <c r="H5" s="8"/>
      <c r="I5" s="57"/>
      <c r="J5" s="4"/>
    </row>
    <row r="6" spans="1:10" ht="15.75" x14ac:dyDescent="0.25">
      <c r="A6" s="122"/>
      <c r="B6" t="s">
        <v>316</v>
      </c>
      <c r="C6" s="123"/>
      <c r="D6" s="123"/>
      <c r="E6" s="124"/>
      <c r="F6" s="125"/>
      <c r="G6" s="55"/>
      <c r="H6" s="8"/>
      <c r="I6" s="57"/>
      <c r="J6" s="4"/>
    </row>
    <row r="7" spans="1:10" ht="15.75" x14ac:dyDescent="0.25">
      <c r="A7" s="122"/>
      <c r="B7" t="s">
        <v>314</v>
      </c>
      <c r="C7" s="123"/>
      <c r="D7" s="123"/>
      <c r="E7" s="124"/>
      <c r="F7" s="125"/>
      <c r="G7" s="55"/>
      <c r="H7" s="8"/>
      <c r="I7" s="57"/>
      <c r="J7" s="4"/>
    </row>
    <row r="8" spans="1:10" ht="15.75" x14ac:dyDescent="0.25">
      <c r="A8" s="122"/>
      <c r="B8"/>
      <c r="C8" s="123"/>
      <c r="D8" s="123"/>
      <c r="E8" s="124"/>
      <c r="F8" s="125"/>
      <c r="G8" s="55"/>
      <c r="H8" s="8"/>
      <c r="I8" s="8"/>
      <c r="J8" s="4"/>
    </row>
    <row r="9" spans="1:10" ht="15.75" x14ac:dyDescent="0.25">
      <c r="A9" s="122"/>
      <c r="B9" t="s">
        <v>223</v>
      </c>
      <c r="C9" s="123"/>
      <c r="D9" s="123"/>
      <c r="E9" s="124"/>
      <c r="F9" s="125"/>
      <c r="G9" s="55"/>
      <c r="H9" s="8"/>
      <c r="I9" s="8"/>
      <c r="J9" s="4"/>
    </row>
    <row r="10" spans="1:10" ht="15.75" x14ac:dyDescent="0.25">
      <c r="A10" s="122"/>
      <c r="B10" t="s">
        <v>224</v>
      </c>
      <c r="C10" s="123"/>
      <c r="D10" s="123"/>
      <c r="E10" s="124"/>
      <c r="F10" s="125"/>
      <c r="G10" s="37"/>
      <c r="H10" s="8"/>
      <c r="I10" s="8"/>
      <c r="J10" s="4"/>
    </row>
    <row r="11" spans="1:10" ht="15.75" x14ac:dyDescent="0.25">
      <c r="A11" s="122"/>
      <c r="B11" t="s">
        <v>317</v>
      </c>
      <c r="C11" s="123"/>
      <c r="D11" s="123"/>
      <c r="E11" s="124"/>
      <c r="F11" s="125"/>
      <c r="G11" s="37"/>
      <c r="H11" s="8"/>
      <c r="I11" s="8"/>
      <c r="J11" s="4"/>
    </row>
    <row r="12" spans="1:10" ht="15.75" x14ac:dyDescent="0.25">
      <c r="A12" s="122"/>
      <c r="B12" t="s">
        <v>318</v>
      </c>
      <c r="C12" s="123"/>
      <c r="D12" s="123"/>
      <c r="E12" s="124"/>
      <c r="F12" s="125"/>
      <c r="G12" s="37"/>
      <c r="H12" s="8"/>
      <c r="I12" s="8"/>
      <c r="J12" s="4"/>
    </row>
    <row r="13" spans="1:10" ht="15.75" x14ac:dyDescent="0.25">
      <c r="A13" s="122"/>
      <c r="B13" t="s">
        <v>319</v>
      </c>
      <c r="C13" s="123"/>
      <c r="D13" s="123"/>
      <c r="E13" s="124"/>
      <c r="F13" s="125"/>
      <c r="G13" s="37"/>
      <c r="H13" s="8"/>
      <c r="I13" s="8"/>
      <c r="J13" s="4"/>
    </row>
    <row r="14" spans="1:10" x14ac:dyDescent="0.25">
      <c r="A14" s="122"/>
      <c r="B14" t="s">
        <v>320</v>
      </c>
      <c r="C14" s="123"/>
      <c r="D14" s="123"/>
      <c r="E14" s="124"/>
      <c r="F14" s="125"/>
    </row>
    <row r="15" spans="1:10" x14ac:dyDescent="0.25">
      <c r="A15" s="122"/>
      <c r="B15" t="s">
        <v>321</v>
      </c>
      <c r="C15" s="123"/>
      <c r="D15" s="123"/>
      <c r="E15" s="124"/>
      <c r="F15" s="125"/>
    </row>
    <row r="16" spans="1:10" x14ac:dyDescent="0.25">
      <c r="A16" s="122"/>
      <c r="B16" s="167" t="s">
        <v>322</v>
      </c>
      <c r="C16" s="123"/>
      <c r="D16" s="123"/>
      <c r="E16" s="124"/>
      <c r="F16" s="125"/>
    </row>
    <row r="17" spans="1:10" ht="15.75" x14ac:dyDescent="0.25">
      <c r="A17" s="122"/>
      <c r="B17"/>
      <c r="C17" s="123"/>
      <c r="D17" s="123"/>
      <c r="E17" s="124"/>
      <c r="F17" s="125"/>
      <c r="G17" s="37"/>
      <c r="H17" s="8"/>
      <c r="I17" s="8"/>
      <c r="J17" s="4"/>
    </row>
    <row r="18" spans="1:10" ht="15.75" x14ac:dyDescent="0.25">
      <c r="A18" s="122"/>
      <c r="B18" s="167"/>
      <c r="C18" s="109">
        <v>415</v>
      </c>
      <c r="D18" s="109" t="s">
        <v>20</v>
      </c>
      <c r="E18" s="120">
        <v>0</v>
      </c>
      <c r="F18" s="121">
        <f>C18*E18</f>
        <v>0</v>
      </c>
      <c r="G18" s="37"/>
      <c r="H18" s="8"/>
      <c r="I18" s="8"/>
      <c r="J18" s="4"/>
    </row>
    <row r="19" spans="1:10" ht="15.75" x14ac:dyDescent="0.25">
      <c r="A19" s="122"/>
      <c r="B19"/>
      <c r="C19" s="123"/>
      <c r="D19" s="123"/>
      <c r="E19" s="124"/>
      <c r="F19" s="125"/>
      <c r="G19" s="37"/>
      <c r="H19" s="8"/>
      <c r="I19" s="8"/>
      <c r="J19" s="4"/>
    </row>
    <row r="20" spans="1:10" ht="15.75" x14ac:dyDescent="0.25">
      <c r="A20" s="122"/>
      <c r="B20"/>
      <c r="C20" s="123"/>
      <c r="D20" s="123"/>
      <c r="E20" s="124"/>
      <c r="F20" s="125"/>
      <c r="G20" s="37"/>
      <c r="H20" s="8"/>
      <c r="I20" s="8"/>
      <c r="J20" s="4"/>
    </row>
    <row r="21" spans="1:10" ht="15.75" x14ac:dyDescent="0.25">
      <c r="A21" s="122"/>
      <c r="B21"/>
      <c r="C21" s="123"/>
      <c r="D21" s="123"/>
      <c r="E21" s="124"/>
      <c r="F21" s="125"/>
      <c r="G21" s="37"/>
      <c r="H21" s="8"/>
      <c r="I21" s="8"/>
      <c r="J21" s="4"/>
    </row>
    <row r="22" spans="1:10" ht="15.75" x14ac:dyDescent="0.25">
      <c r="A22" s="122"/>
      <c r="B22" s="14"/>
      <c r="C22" s="123"/>
      <c r="D22" s="123"/>
      <c r="E22" s="124"/>
      <c r="F22" s="125"/>
      <c r="G22" s="37"/>
      <c r="H22" s="8"/>
      <c r="I22" s="8"/>
      <c r="J22" s="4"/>
    </row>
    <row r="23" spans="1:10" ht="15.75" x14ac:dyDescent="0.25">
      <c r="A23" s="117"/>
      <c r="B23" s="161" t="s">
        <v>297</v>
      </c>
      <c r="C23" s="127"/>
      <c r="D23" s="126"/>
      <c r="E23" s="126"/>
      <c r="F23" s="160">
        <f>SUM(F4:F22)</f>
        <v>0</v>
      </c>
      <c r="G23" s="37"/>
      <c r="H23" s="8"/>
      <c r="I23" s="8"/>
      <c r="J23" s="4"/>
    </row>
  </sheetData>
  <phoneticPr fontId="22" type="noConversion"/>
  <pageMargins left="0.7" right="0.7" top="0.44" bottom="0.75" header="0.22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G17" sqref="G17"/>
    </sheetView>
  </sheetViews>
  <sheetFormatPr defaultRowHeight="15" x14ac:dyDescent="0.25"/>
  <cols>
    <col min="1" max="1" width="59.140625" customWidth="1"/>
    <col min="2" max="2" width="17.42578125" customWidth="1"/>
    <col min="3" max="3" width="10.28515625" customWidth="1"/>
    <col min="5" max="5" width="14.140625" style="37" customWidth="1"/>
  </cols>
  <sheetData>
    <row r="1" spans="1:6" ht="18.75" x14ac:dyDescent="0.3">
      <c r="A1" s="177" t="s">
        <v>281</v>
      </c>
      <c r="B1" s="177"/>
      <c r="C1" s="177"/>
      <c r="D1" s="177"/>
      <c r="E1" s="177"/>
    </row>
    <row r="3" spans="1:6" ht="18.75" x14ac:dyDescent="0.3">
      <c r="A3" s="176" t="s">
        <v>150</v>
      </c>
      <c r="B3" s="176"/>
      <c r="C3" s="176"/>
      <c r="D3" s="176"/>
      <c r="E3" s="176"/>
    </row>
    <row r="4" spans="1:6" ht="15.75" x14ac:dyDescent="0.25">
      <c r="A4" s="30" t="s">
        <v>31</v>
      </c>
      <c r="B4" s="85" t="s">
        <v>19</v>
      </c>
      <c r="C4" s="85" t="s">
        <v>17</v>
      </c>
      <c r="D4" s="85" t="s">
        <v>16</v>
      </c>
      <c r="E4" s="85" t="s">
        <v>18</v>
      </c>
    </row>
    <row r="5" spans="1:6" x14ac:dyDescent="0.25">
      <c r="B5" s="12"/>
      <c r="C5" s="37"/>
      <c r="D5" s="37"/>
      <c r="F5" s="37"/>
    </row>
    <row r="6" spans="1:6" x14ac:dyDescent="0.25">
      <c r="A6" s="19"/>
      <c r="B6" s="19"/>
      <c r="C6" s="86"/>
      <c r="D6" s="86"/>
      <c r="E6" s="86"/>
      <c r="F6" s="91"/>
    </row>
    <row r="7" spans="1:6" x14ac:dyDescent="0.25">
      <c r="A7" s="17" t="s">
        <v>124</v>
      </c>
      <c r="B7" s="18"/>
      <c r="C7" s="19"/>
      <c r="D7" s="18"/>
      <c r="E7" s="86"/>
    </row>
    <row r="8" spans="1:6" x14ac:dyDescent="0.25">
      <c r="A8" s="12"/>
      <c r="B8" s="15"/>
      <c r="D8" s="15"/>
    </row>
    <row r="9" spans="1:6" x14ac:dyDescent="0.25">
      <c r="A9" s="13" t="s">
        <v>109</v>
      </c>
      <c r="B9" s="15"/>
      <c r="D9" s="15"/>
    </row>
    <row r="10" spans="1:6" x14ac:dyDescent="0.25">
      <c r="A10" s="14" t="s">
        <v>110</v>
      </c>
      <c r="B10" s="15"/>
      <c r="D10" s="15"/>
    </row>
    <row r="11" spans="1:6" x14ac:dyDescent="0.25">
      <c r="A11" s="14" t="s">
        <v>2</v>
      </c>
      <c r="B11" s="15"/>
      <c r="D11" s="15"/>
    </row>
    <row r="12" spans="1:6" x14ac:dyDescent="0.25">
      <c r="A12" s="12"/>
      <c r="B12" s="15"/>
      <c r="D12" s="15"/>
    </row>
    <row r="13" spans="1:6" x14ac:dyDescent="0.25">
      <c r="A13" s="14" t="s">
        <v>111</v>
      </c>
      <c r="B13" s="15"/>
      <c r="D13" s="15"/>
    </row>
    <row r="14" spans="1:6" x14ac:dyDescent="0.25">
      <c r="A14" s="14" t="s">
        <v>112</v>
      </c>
      <c r="B14" s="15"/>
      <c r="D14" s="15"/>
    </row>
    <row r="15" spans="1:6" x14ac:dyDescent="0.25">
      <c r="A15" s="14" t="s">
        <v>113</v>
      </c>
      <c r="B15" s="15"/>
      <c r="D15" s="15"/>
    </row>
    <row r="16" spans="1:6" ht="45" x14ac:dyDescent="0.25">
      <c r="A16" s="14" t="s">
        <v>114</v>
      </c>
      <c r="B16" s="15"/>
      <c r="D16" s="15"/>
    </row>
    <row r="17" spans="1:5" x14ac:dyDescent="0.25">
      <c r="A17" s="14" t="s">
        <v>115</v>
      </c>
      <c r="B17" s="15"/>
      <c r="D17" s="15"/>
    </row>
    <row r="18" spans="1:5" ht="29.25" x14ac:dyDescent="0.25">
      <c r="A18" s="13" t="s">
        <v>116</v>
      </c>
      <c r="B18" s="15"/>
      <c r="D18" s="15"/>
    </row>
    <row r="19" spans="1:5" x14ac:dyDescent="0.25">
      <c r="A19" s="12"/>
      <c r="B19" s="15"/>
      <c r="D19" s="15"/>
    </row>
    <row r="20" spans="1:5" x14ac:dyDescent="0.25">
      <c r="A20" s="14" t="s">
        <v>117</v>
      </c>
      <c r="B20" s="15"/>
      <c r="D20" s="15"/>
    </row>
    <row r="21" spans="1:5" x14ac:dyDescent="0.25">
      <c r="A21" s="12"/>
      <c r="B21" s="15"/>
      <c r="D21" s="15"/>
    </row>
    <row r="22" spans="1:5" x14ac:dyDescent="0.25">
      <c r="A22" s="14" t="s">
        <v>118</v>
      </c>
      <c r="B22" s="15"/>
      <c r="D22" s="15"/>
    </row>
    <row r="23" spans="1:5" x14ac:dyDescent="0.25">
      <c r="A23" s="14" t="s">
        <v>119</v>
      </c>
      <c r="B23" s="15"/>
      <c r="D23" s="15"/>
    </row>
    <row r="24" spans="1:5" x14ac:dyDescent="0.25">
      <c r="A24" s="14" t="s">
        <v>120</v>
      </c>
      <c r="B24" s="15"/>
      <c r="D24" s="15"/>
    </row>
    <row r="25" spans="1:5" x14ac:dyDescent="0.25">
      <c r="A25" s="14" t="s">
        <v>12</v>
      </c>
      <c r="B25" s="15"/>
      <c r="D25" s="15"/>
    </row>
    <row r="26" spans="1:5" x14ac:dyDescent="0.25">
      <c r="A26" s="14" t="s">
        <v>121</v>
      </c>
      <c r="B26" s="15"/>
      <c r="D26" s="15"/>
    </row>
    <row r="27" spans="1:5" x14ac:dyDescent="0.25">
      <c r="A27" s="14" t="s">
        <v>122</v>
      </c>
      <c r="B27" s="15"/>
      <c r="D27" s="15"/>
    </row>
    <row r="28" spans="1:5" x14ac:dyDescent="0.25">
      <c r="A28" s="14" t="s">
        <v>123</v>
      </c>
      <c r="B28" s="15"/>
      <c r="D28" s="15"/>
    </row>
    <row r="29" spans="1:5" x14ac:dyDescent="0.25">
      <c r="A29" s="12"/>
      <c r="B29" s="15">
        <v>15.2</v>
      </c>
      <c r="C29" s="15" t="s">
        <v>83</v>
      </c>
      <c r="D29" s="15">
        <v>36966.400000000001</v>
      </c>
      <c r="E29" s="37">
        <f>D29*B29</f>
        <v>561889.28000000003</v>
      </c>
    </row>
    <row r="30" spans="1:5" x14ac:dyDescent="0.25">
      <c r="A30" s="12"/>
      <c r="B30" s="15"/>
      <c r="D30" s="15"/>
    </row>
    <row r="31" spans="1:5" x14ac:dyDescent="0.25">
      <c r="A31" s="13" t="s">
        <v>125</v>
      </c>
      <c r="B31" s="15"/>
      <c r="D31" s="15"/>
    </row>
    <row r="32" spans="1:5" x14ac:dyDescent="0.25">
      <c r="A32" s="14" t="s">
        <v>126</v>
      </c>
      <c r="B32" s="15"/>
      <c r="D32" s="15"/>
    </row>
    <row r="33" spans="1:4" x14ac:dyDescent="0.25">
      <c r="A33" s="14" t="s">
        <v>2</v>
      </c>
      <c r="B33" s="15"/>
      <c r="D33" s="15"/>
    </row>
    <row r="34" spans="1:4" x14ac:dyDescent="0.25">
      <c r="A34" s="12"/>
      <c r="B34" s="15"/>
      <c r="D34" s="15"/>
    </row>
    <row r="35" spans="1:4" x14ac:dyDescent="0.25">
      <c r="A35" s="14" t="s">
        <v>111</v>
      </c>
      <c r="B35" s="15"/>
      <c r="D35" s="15"/>
    </row>
    <row r="36" spans="1:4" x14ac:dyDescent="0.25">
      <c r="A36" s="14" t="s">
        <v>112</v>
      </c>
      <c r="B36" s="15"/>
      <c r="D36" s="15"/>
    </row>
    <row r="37" spans="1:4" x14ac:dyDescent="0.25">
      <c r="A37" s="14" t="s">
        <v>127</v>
      </c>
      <c r="B37" s="15"/>
      <c r="D37" s="15"/>
    </row>
    <row r="38" spans="1:4" ht="30" x14ac:dyDescent="0.25">
      <c r="A38" s="14" t="s">
        <v>128</v>
      </c>
      <c r="B38" s="15"/>
      <c r="D38" s="15"/>
    </row>
    <row r="39" spans="1:4" ht="30" x14ac:dyDescent="0.25">
      <c r="A39" s="14" t="s">
        <v>129</v>
      </c>
      <c r="B39" s="15"/>
      <c r="D39" s="15"/>
    </row>
    <row r="40" spans="1:4" ht="29.25" x14ac:dyDescent="0.25">
      <c r="A40" s="13" t="s">
        <v>130</v>
      </c>
      <c r="B40" s="15"/>
      <c r="D40" s="15"/>
    </row>
    <row r="41" spans="1:4" x14ac:dyDescent="0.25">
      <c r="A41" s="12"/>
      <c r="B41" s="15"/>
      <c r="D41" s="15"/>
    </row>
    <row r="42" spans="1:4" x14ac:dyDescent="0.25">
      <c r="A42" s="14" t="s">
        <v>117</v>
      </c>
      <c r="B42" s="15"/>
      <c r="D42" s="15"/>
    </row>
    <row r="43" spans="1:4" x14ac:dyDescent="0.25">
      <c r="A43" s="12"/>
      <c r="B43" s="15"/>
      <c r="D43" s="15"/>
    </row>
    <row r="44" spans="1:4" x14ac:dyDescent="0.25">
      <c r="A44" s="14" t="s">
        <v>131</v>
      </c>
      <c r="B44" s="15"/>
      <c r="D44" s="15"/>
    </row>
    <row r="45" spans="1:4" x14ac:dyDescent="0.25">
      <c r="A45" s="14" t="s">
        <v>132</v>
      </c>
      <c r="B45" s="15"/>
      <c r="D45" s="15"/>
    </row>
    <row r="46" spans="1:4" x14ac:dyDescent="0.25">
      <c r="A46" s="14" t="s">
        <v>133</v>
      </c>
      <c r="B46" s="15"/>
      <c r="D46" s="15"/>
    </row>
    <row r="47" spans="1:4" x14ac:dyDescent="0.25">
      <c r="A47" s="14" t="s">
        <v>12</v>
      </c>
      <c r="B47" s="15"/>
      <c r="D47" s="15"/>
    </row>
    <row r="48" spans="1:4" x14ac:dyDescent="0.25">
      <c r="A48" s="14" t="s">
        <v>134</v>
      </c>
      <c r="B48" s="15"/>
      <c r="D48" s="15"/>
    </row>
    <row r="49" spans="1:5" x14ac:dyDescent="0.25">
      <c r="A49" s="14" t="s">
        <v>135</v>
      </c>
      <c r="B49" s="15"/>
      <c r="D49" s="15"/>
    </row>
    <row r="50" spans="1:5" x14ac:dyDescent="0.25">
      <c r="A50" s="14" t="s">
        <v>136</v>
      </c>
      <c r="B50" s="15"/>
      <c r="D50" s="15"/>
    </row>
    <row r="51" spans="1:5" x14ac:dyDescent="0.25">
      <c r="A51" s="12"/>
      <c r="B51" s="15">
        <v>26</v>
      </c>
      <c r="C51" t="s">
        <v>137</v>
      </c>
      <c r="D51" s="15">
        <v>8064</v>
      </c>
      <c r="E51" s="37">
        <f>D51*B51</f>
        <v>209664</v>
      </c>
    </row>
    <row r="52" spans="1:5" x14ac:dyDescent="0.25">
      <c r="A52" s="12"/>
      <c r="B52" s="15"/>
      <c r="D52" s="15"/>
    </row>
    <row r="53" spans="1:5" x14ac:dyDescent="0.25">
      <c r="A53" s="20" t="s">
        <v>138</v>
      </c>
      <c r="B53" s="21"/>
      <c r="C53" s="22"/>
      <c r="D53" s="21"/>
      <c r="E53" s="59">
        <f>SUM(E51:E52,E29)</f>
        <v>771553.28000000003</v>
      </c>
    </row>
  </sheetData>
  <mergeCells count="2">
    <mergeCell ref="A3:E3"/>
    <mergeCell ref="A1:E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97" workbookViewId="0">
      <selection activeCell="G111" sqref="G111"/>
    </sheetView>
  </sheetViews>
  <sheetFormatPr defaultColWidth="9.140625" defaultRowHeight="15.75" x14ac:dyDescent="0.25"/>
  <cols>
    <col min="1" max="1" width="9.140625" style="4" customWidth="1"/>
    <col min="2" max="2" width="46.28515625" style="7" customWidth="1"/>
    <col min="3" max="4" width="12.28515625" style="4" customWidth="1"/>
    <col min="5" max="5" width="12.7109375" style="9" bestFit="1" customWidth="1"/>
    <col min="6" max="6" width="13.140625" style="8" customWidth="1"/>
    <col min="7" max="7" width="16.85546875" style="37" bestFit="1" customWidth="1"/>
    <col min="8" max="8" width="11.5703125" style="8" bestFit="1" customWidth="1"/>
    <col min="9" max="9" width="10.7109375" style="8" bestFit="1" customWidth="1"/>
    <col min="10" max="10" width="15" style="4" customWidth="1"/>
    <col min="11" max="11" width="66.28515625" style="4" customWidth="1"/>
    <col min="12" max="15" width="9.140625" style="4" customWidth="1"/>
    <col min="16" max="16" width="10.85546875" style="4" bestFit="1" customWidth="1"/>
    <col min="17" max="16384" width="9.140625" style="4"/>
  </cols>
  <sheetData>
    <row r="1" spans="1:9" s="29" customFormat="1" x14ac:dyDescent="0.25">
      <c r="A1" s="67"/>
      <c r="B1" s="68" t="s">
        <v>31</v>
      </c>
      <c r="C1" s="67" t="s">
        <v>19</v>
      </c>
      <c r="D1" s="67" t="s">
        <v>17</v>
      </c>
      <c r="E1" s="69" t="s">
        <v>16</v>
      </c>
      <c r="F1" s="70" t="s">
        <v>18</v>
      </c>
      <c r="G1" s="71"/>
      <c r="H1" s="71"/>
      <c r="I1" s="71" t="s">
        <v>203</v>
      </c>
    </row>
    <row r="3" spans="1:9" x14ac:dyDescent="0.25">
      <c r="A3" s="62"/>
      <c r="B3" s="65" t="s">
        <v>198</v>
      </c>
      <c r="C3" s="62"/>
      <c r="D3" s="62"/>
      <c r="E3" s="66"/>
      <c r="F3" s="60"/>
    </row>
    <row r="5" spans="1:9" x14ac:dyDescent="0.25">
      <c r="A5" s="4" t="s">
        <v>199</v>
      </c>
      <c r="B5" s="5" t="s">
        <v>0</v>
      </c>
    </row>
    <row r="6" spans="1:9" x14ac:dyDescent="0.25">
      <c r="B6" s="6" t="s">
        <v>1</v>
      </c>
    </row>
    <row r="7" spans="1:9" x14ac:dyDescent="0.25">
      <c r="B7" s="6" t="s">
        <v>2</v>
      </c>
    </row>
    <row r="9" spans="1:9" x14ac:dyDescent="0.25">
      <c r="B9" s="6" t="s">
        <v>3</v>
      </c>
    </row>
    <row r="10" spans="1:9" x14ac:dyDescent="0.25">
      <c r="B10" s="6" t="s">
        <v>4</v>
      </c>
    </row>
    <row r="11" spans="1:9" x14ac:dyDescent="0.25">
      <c r="B11" s="6" t="s">
        <v>5</v>
      </c>
    </row>
    <row r="12" spans="1:9" ht="94.5" x14ac:dyDescent="0.25">
      <c r="B12" s="6" t="s">
        <v>6</v>
      </c>
    </row>
    <row r="13" spans="1:9" x14ac:dyDescent="0.25">
      <c r="B13" s="5" t="s">
        <v>7</v>
      </c>
    </row>
    <row r="15" spans="1:9" x14ac:dyDescent="0.25">
      <c r="B15" s="6" t="s">
        <v>8</v>
      </c>
    </row>
    <row r="17" spans="1:6" x14ac:dyDescent="0.25">
      <c r="B17" s="6" t="s">
        <v>9</v>
      </c>
    </row>
    <row r="18" spans="1:6" x14ac:dyDescent="0.25">
      <c r="B18" s="6" t="s">
        <v>10</v>
      </c>
    </row>
    <row r="19" spans="1:6" x14ac:dyDescent="0.25">
      <c r="B19" s="6" t="s">
        <v>11</v>
      </c>
    </row>
    <row r="20" spans="1:6" x14ac:dyDescent="0.25">
      <c r="B20" s="6" t="s">
        <v>12</v>
      </c>
    </row>
    <row r="21" spans="1:6" x14ac:dyDescent="0.25">
      <c r="B21" s="6" t="s">
        <v>13</v>
      </c>
    </row>
    <row r="22" spans="1:6" x14ac:dyDescent="0.25">
      <c r="B22" s="6" t="s">
        <v>14</v>
      </c>
    </row>
    <row r="23" spans="1:6" x14ac:dyDescent="0.25">
      <c r="B23" s="6" t="s">
        <v>15</v>
      </c>
    </row>
    <row r="25" spans="1:6" x14ac:dyDescent="0.25">
      <c r="C25" s="4">
        <v>700</v>
      </c>
      <c r="D25" s="4" t="s">
        <v>20</v>
      </c>
      <c r="E25" s="10">
        <v>1301.2</v>
      </c>
      <c r="F25" s="8">
        <f>E25*C25</f>
        <v>910840</v>
      </c>
    </row>
    <row r="27" spans="1:6" x14ac:dyDescent="0.25">
      <c r="A27" s="4" t="s">
        <v>200</v>
      </c>
      <c r="B27" s="13" t="s">
        <v>21</v>
      </c>
    </row>
    <row r="28" spans="1:6" x14ac:dyDescent="0.25">
      <c r="B28" s="14" t="s">
        <v>22</v>
      </c>
    </row>
    <row r="29" spans="1:6" x14ac:dyDescent="0.25">
      <c r="B29" s="14" t="s">
        <v>2</v>
      </c>
    </row>
    <row r="30" spans="1:6" x14ac:dyDescent="0.25">
      <c r="B30" s="12"/>
    </row>
    <row r="31" spans="1:6" x14ac:dyDescent="0.25">
      <c r="B31" s="14" t="s">
        <v>3</v>
      </c>
    </row>
    <row r="32" spans="1:6" x14ac:dyDescent="0.25">
      <c r="B32" s="14" t="s">
        <v>4</v>
      </c>
    </row>
    <row r="33" spans="1:9" x14ac:dyDescent="0.25">
      <c r="B33" s="14" t="s">
        <v>23</v>
      </c>
    </row>
    <row r="34" spans="1:9" x14ac:dyDescent="0.25">
      <c r="B34" s="13" t="s">
        <v>24</v>
      </c>
    </row>
    <row r="35" spans="1:9" x14ac:dyDescent="0.25">
      <c r="B35" s="12"/>
    </row>
    <row r="36" spans="1:9" x14ac:dyDescent="0.25">
      <c r="B36" s="14" t="s">
        <v>8</v>
      </c>
    </row>
    <row r="37" spans="1:9" x14ac:dyDescent="0.25">
      <c r="B37" s="12"/>
    </row>
    <row r="38" spans="1:9" x14ac:dyDescent="0.25">
      <c r="B38" s="14" t="s">
        <v>25</v>
      </c>
    </row>
    <row r="39" spans="1:9" x14ac:dyDescent="0.25">
      <c r="B39" s="14" t="s">
        <v>26</v>
      </c>
    </row>
    <row r="40" spans="1:9" x14ac:dyDescent="0.25">
      <c r="B40" s="14" t="s">
        <v>27</v>
      </c>
    </row>
    <row r="41" spans="1:9" x14ac:dyDescent="0.25">
      <c r="B41" s="12"/>
    </row>
    <row r="42" spans="1:9" x14ac:dyDescent="0.25">
      <c r="B42" s="14" t="s">
        <v>28</v>
      </c>
    </row>
    <row r="43" spans="1:9" x14ac:dyDescent="0.25">
      <c r="B43" s="14" t="s">
        <v>29</v>
      </c>
    </row>
    <row r="44" spans="1:9" x14ac:dyDescent="0.25">
      <c r="B44" s="14" t="s">
        <v>30</v>
      </c>
    </row>
    <row r="46" spans="1:9" x14ac:dyDescent="0.25">
      <c r="C46" s="4">
        <v>385</v>
      </c>
      <c r="D46" s="4" t="s">
        <v>20</v>
      </c>
      <c r="E46" s="9">
        <v>1226</v>
      </c>
      <c r="F46" s="8">
        <f>E46*C46</f>
        <v>472010</v>
      </c>
    </row>
    <row r="48" spans="1:9" x14ac:dyDescent="0.25">
      <c r="A48" s="43"/>
      <c r="B48" s="63" t="s">
        <v>201</v>
      </c>
      <c r="C48" s="43"/>
      <c r="D48" s="43"/>
      <c r="E48" s="44"/>
      <c r="F48" s="60">
        <f>SUM(F46,F25)</f>
        <v>1382850</v>
      </c>
      <c r="G48" s="37">
        <v>925740</v>
      </c>
      <c r="H48" s="8">
        <v>462735</v>
      </c>
      <c r="I48" s="57">
        <f>G48+H48-F48</f>
        <v>5625</v>
      </c>
    </row>
    <row r="50" spans="1:6" x14ac:dyDescent="0.25">
      <c r="A50" s="43"/>
      <c r="B50" s="65" t="s">
        <v>188</v>
      </c>
      <c r="C50" s="43"/>
      <c r="D50" s="43"/>
      <c r="E50" s="44"/>
      <c r="F50" s="45"/>
    </row>
    <row r="52" spans="1:6" x14ac:dyDescent="0.25">
      <c r="A52" s="4" t="s">
        <v>199</v>
      </c>
      <c r="B52" s="76" t="s">
        <v>206</v>
      </c>
    </row>
    <row r="53" spans="1:6" x14ac:dyDescent="0.25">
      <c r="B53" s="77" t="s">
        <v>207</v>
      </c>
    </row>
    <row r="54" spans="1:6" x14ac:dyDescent="0.25">
      <c r="B54" s="77" t="s">
        <v>2</v>
      </c>
    </row>
    <row r="55" spans="1:6" x14ac:dyDescent="0.25">
      <c r="B55" s="12"/>
    </row>
    <row r="56" spans="1:6" x14ac:dyDescent="0.25">
      <c r="B56" s="77" t="s">
        <v>35</v>
      </c>
    </row>
    <row r="57" spans="1:6" x14ac:dyDescent="0.25">
      <c r="B57" s="77" t="s">
        <v>208</v>
      </c>
    </row>
    <row r="58" spans="1:6" x14ac:dyDescent="0.25">
      <c r="B58" s="77" t="s">
        <v>209</v>
      </c>
    </row>
    <row r="59" spans="1:6" ht="30" x14ac:dyDescent="0.25">
      <c r="B59" s="77" t="s">
        <v>210</v>
      </c>
    </row>
    <row r="60" spans="1:6" ht="30" x14ac:dyDescent="0.25">
      <c r="B60" s="77" t="s">
        <v>211</v>
      </c>
    </row>
    <row r="61" spans="1:6" x14ac:dyDescent="0.25">
      <c r="B61" s="77" t="s">
        <v>212</v>
      </c>
    </row>
    <row r="62" spans="1:6" ht="30" x14ac:dyDescent="0.25">
      <c r="B62" s="76" t="s">
        <v>213</v>
      </c>
    </row>
    <row r="63" spans="1:6" x14ac:dyDescent="0.25">
      <c r="B63" s="12"/>
      <c r="C63" s="4">
        <v>94</v>
      </c>
      <c r="D63" s="4" t="s">
        <v>137</v>
      </c>
      <c r="E63" s="9">
        <v>2032.8</v>
      </c>
      <c r="F63" s="8">
        <f>C63*E63</f>
        <v>191083.19999999998</v>
      </c>
    </row>
    <row r="64" spans="1:6" x14ac:dyDescent="0.25">
      <c r="B64" s="77" t="s">
        <v>214</v>
      </c>
    </row>
    <row r="65" spans="1:9" x14ac:dyDescent="0.25">
      <c r="B65" s="12"/>
    </row>
    <row r="66" spans="1:9" x14ac:dyDescent="0.25">
      <c r="B66" s="77" t="s">
        <v>215</v>
      </c>
    </row>
    <row r="67" spans="1:9" x14ac:dyDescent="0.25">
      <c r="B67" s="77" t="s">
        <v>216</v>
      </c>
    </row>
    <row r="68" spans="1:9" x14ac:dyDescent="0.25">
      <c r="B68" s="77" t="s">
        <v>217</v>
      </c>
      <c r="G68" s="8" t="s">
        <v>194</v>
      </c>
    </row>
    <row r="69" spans="1:9" x14ac:dyDescent="0.25">
      <c r="B69" s="12"/>
    </row>
    <row r="70" spans="1:9" x14ac:dyDescent="0.25">
      <c r="B70" s="77" t="s">
        <v>218</v>
      </c>
    </row>
    <row r="71" spans="1:9" x14ac:dyDescent="0.25">
      <c r="B71" s="77" t="s">
        <v>219</v>
      </c>
    </row>
    <row r="72" spans="1:9" x14ac:dyDescent="0.25">
      <c r="B72" s="77" t="s">
        <v>220</v>
      </c>
    </row>
    <row r="75" spans="1:9" x14ac:dyDescent="0.25">
      <c r="A75" s="43"/>
      <c r="B75" s="63" t="s">
        <v>192</v>
      </c>
      <c r="C75" s="43"/>
      <c r="D75" s="43"/>
      <c r="E75" s="43"/>
      <c r="F75" s="60">
        <f>SUM(F63:F74)</f>
        <v>191083.19999999998</v>
      </c>
      <c r="G75" s="55">
        <v>191083</v>
      </c>
      <c r="I75" s="57"/>
    </row>
    <row r="76" spans="1:9" x14ac:dyDescent="0.25">
      <c r="A76" s="58"/>
      <c r="B76" s="87"/>
      <c r="C76" s="58"/>
      <c r="D76" s="58"/>
      <c r="E76" s="58"/>
      <c r="F76" s="88"/>
      <c r="G76" s="55"/>
      <c r="I76" s="57"/>
    </row>
    <row r="77" spans="1:9" x14ac:dyDescent="0.25">
      <c r="A77" s="58"/>
      <c r="B77" s="87"/>
      <c r="C77" s="58"/>
      <c r="D77" s="58"/>
      <c r="E77" s="58"/>
      <c r="F77" s="88"/>
      <c r="G77" s="55"/>
      <c r="I77" s="57"/>
    </row>
    <row r="78" spans="1:9" x14ac:dyDescent="0.25">
      <c r="A78" s="43"/>
      <c r="B78" s="63" t="s">
        <v>238</v>
      </c>
      <c r="C78" s="43"/>
      <c r="D78" s="43"/>
      <c r="E78" s="43"/>
      <c r="F78" s="60"/>
      <c r="G78" s="55"/>
      <c r="I78" s="57"/>
    </row>
    <row r="79" spans="1:9" x14ac:dyDescent="0.25">
      <c r="A79" s="58"/>
      <c r="B79" s="87"/>
      <c r="C79" s="58"/>
      <c r="D79" s="58"/>
      <c r="E79" s="58"/>
      <c r="F79" s="88"/>
      <c r="G79" s="55"/>
      <c r="I79" s="57"/>
    </row>
    <row r="80" spans="1:9" x14ac:dyDescent="0.25">
      <c r="A80" s="58"/>
      <c r="B80" s="87" t="s">
        <v>242</v>
      </c>
      <c r="C80" s="58"/>
      <c r="D80" s="58"/>
      <c r="E80" s="58"/>
      <c r="F80" s="88"/>
      <c r="G80" s="55"/>
      <c r="I80" s="57"/>
    </row>
    <row r="81" spans="1:9" ht="21.75" customHeight="1" x14ac:dyDescent="0.25">
      <c r="A81" s="58"/>
      <c r="B81" s="13" t="s">
        <v>239</v>
      </c>
      <c r="C81" s="58"/>
      <c r="D81" s="58"/>
      <c r="E81" s="58"/>
      <c r="F81" s="88"/>
      <c r="G81" s="55"/>
      <c r="I81" s="57"/>
    </row>
    <row r="82" spans="1:9" x14ac:dyDescent="0.25">
      <c r="A82" s="58"/>
      <c r="B82" s="14" t="s">
        <v>240</v>
      </c>
      <c r="C82" s="58"/>
      <c r="D82" s="58"/>
      <c r="E82" s="58"/>
      <c r="F82" s="88"/>
      <c r="G82" s="55"/>
      <c r="I82" s="57"/>
    </row>
    <row r="83" spans="1:9" x14ac:dyDescent="0.25">
      <c r="A83" s="58"/>
      <c r="B83" s="14" t="s">
        <v>2</v>
      </c>
      <c r="C83" s="58"/>
      <c r="D83" s="58"/>
      <c r="E83" s="58"/>
      <c r="F83" s="88"/>
      <c r="G83" s="55"/>
      <c r="I83" s="57"/>
    </row>
    <row r="84" spans="1:9" x14ac:dyDescent="0.25">
      <c r="A84" s="58"/>
      <c r="B84" s="12"/>
      <c r="C84" s="58"/>
      <c r="D84" s="58"/>
      <c r="E84" s="58"/>
      <c r="F84" s="88"/>
      <c r="G84" s="55"/>
      <c r="I84" s="57"/>
    </row>
    <row r="85" spans="1:9" x14ac:dyDescent="0.25">
      <c r="A85" s="58"/>
      <c r="B85" s="14" t="s">
        <v>35</v>
      </c>
      <c r="C85" s="58"/>
      <c r="D85" s="58"/>
      <c r="E85" s="58"/>
      <c r="F85" s="88"/>
      <c r="G85" s="55"/>
      <c r="I85" s="57"/>
    </row>
    <row r="86" spans="1:9" x14ac:dyDescent="0.25">
      <c r="A86" s="58"/>
      <c r="B86" s="14" t="s">
        <v>241</v>
      </c>
      <c r="C86" s="58"/>
      <c r="D86" s="58"/>
      <c r="E86" s="58"/>
      <c r="F86" s="88"/>
      <c r="G86" s="55"/>
      <c r="I86" s="57"/>
    </row>
    <row r="87" spans="1:9" x14ac:dyDescent="0.25">
      <c r="A87" s="58"/>
      <c r="B87" s="87"/>
      <c r="C87" s="58"/>
      <c r="D87" s="58"/>
      <c r="E87" s="58"/>
      <c r="F87" s="88"/>
      <c r="G87" s="55"/>
      <c r="I87" s="57"/>
    </row>
    <row r="88" spans="1:9" ht="75" x14ac:dyDescent="0.25">
      <c r="A88" s="58"/>
      <c r="B88" s="89" t="s">
        <v>187</v>
      </c>
      <c r="C88" s="58"/>
      <c r="D88" s="58"/>
      <c r="E88" s="58"/>
      <c r="F88" s="88"/>
      <c r="G88" s="55"/>
      <c r="I88" s="57"/>
    </row>
    <row r="89" spans="1:9" x14ac:dyDescent="0.25">
      <c r="A89" s="58"/>
      <c r="B89" s="87"/>
      <c r="C89" s="58">
        <v>120</v>
      </c>
      <c r="D89" s="58" t="s">
        <v>20</v>
      </c>
      <c r="E89" s="90">
        <v>5430</v>
      </c>
      <c r="F89" s="88">
        <f>C89*E89</f>
        <v>651600</v>
      </c>
      <c r="G89" s="55"/>
      <c r="I89" s="57"/>
    </row>
    <row r="90" spans="1:9" x14ac:dyDescent="0.25">
      <c r="A90" s="58"/>
      <c r="B90" s="87"/>
      <c r="C90" s="58"/>
      <c r="D90" s="58"/>
      <c r="E90" s="90"/>
      <c r="F90" s="88"/>
      <c r="G90" s="55"/>
      <c r="I90" s="57"/>
    </row>
    <row r="91" spans="1:9" x14ac:dyDescent="0.25">
      <c r="A91" s="43"/>
      <c r="B91" s="63" t="s">
        <v>243</v>
      </c>
      <c r="C91" s="43"/>
      <c r="D91" s="43"/>
      <c r="E91" s="43"/>
      <c r="F91" s="60">
        <f>F89</f>
        <v>651600</v>
      </c>
      <c r="G91" s="55"/>
      <c r="I91" s="57"/>
    </row>
    <row r="92" spans="1:9" x14ac:dyDescent="0.25">
      <c r="A92" s="58"/>
      <c r="B92" s="54"/>
      <c r="C92" s="58"/>
      <c r="D92" s="58"/>
      <c r="E92" s="58"/>
      <c r="F92" s="88"/>
      <c r="G92" s="55"/>
      <c r="I92" s="57"/>
    </row>
    <row r="93" spans="1:9" x14ac:dyDescent="0.25">
      <c r="A93" s="51"/>
      <c r="B93" s="20" t="s">
        <v>191</v>
      </c>
      <c r="C93" s="51"/>
      <c r="D93" s="51"/>
      <c r="E93" s="52"/>
      <c r="F93" s="53"/>
      <c r="G93" s="55"/>
      <c r="I93" s="57"/>
    </row>
    <row r="94" spans="1:9" x14ac:dyDescent="0.25">
      <c r="A94" s="2"/>
      <c r="B94" s="11"/>
      <c r="C94" s="2"/>
      <c r="D94" s="2"/>
      <c r="E94" s="49"/>
      <c r="F94" s="50"/>
      <c r="G94" s="55"/>
      <c r="I94" s="57"/>
    </row>
    <row r="95" spans="1:9" x14ac:dyDescent="0.25">
      <c r="A95" s="2"/>
      <c r="B95" s="46" t="s">
        <v>190</v>
      </c>
      <c r="C95" s="2"/>
      <c r="D95" s="2"/>
      <c r="E95" s="49"/>
      <c r="F95" s="50"/>
      <c r="G95" s="55"/>
      <c r="I95" s="57"/>
    </row>
    <row r="96" spans="1:9" ht="60" x14ac:dyDescent="0.25">
      <c r="A96" s="47">
        <v>1</v>
      </c>
      <c r="B96" s="46" t="s">
        <v>189</v>
      </c>
      <c r="C96" s="2"/>
      <c r="D96" s="2"/>
      <c r="E96" s="49"/>
      <c r="F96" s="50"/>
      <c r="G96" s="55"/>
      <c r="I96" s="57"/>
    </row>
    <row r="97" spans="1:10" x14ac:dyDescent="0.25">
      <c r="A97" s="2"/>
      <c r="B97" s="12"/>
      <c r="C97" s="2">
        <v>120</v>
      </c>
      <c r="D97" s="2" t="s">
        <v>20</v>
      </c>
      <c r="E97" s="49">
        <v>1550</v>
      </c>
      <c r="F97" s="50">
        <f>C97*E97</f>
        <v>186000</v>
      </c>
      <c r="G97" s="55"/>
      <c r="I97" s="57"/>
    </row>
    <row r="98" spans="1:10" x14ac:dyDescent="0.25">
      <c r="A98" s="51"/>
      <c r="B98" s="63" t="s">
        <v>193</v>
      </c>
      <c r="C98" s="51"/>
      <c r="D98" s="51"/>
      <c r="E98" s="52"/>
      <c r="F98" s="59">
        <f>F97</f>
        <v>186000</v>
      </c>
      <c r="G98" s="55"/>
      <c r="I98" s="57"/>
    </row>
    <row r="99" spans="1:10" x14ac:dyDescent="0.25">
      <c r="G99" s="55"/>
      <c r="I99" s="57"/>
    </row>
    <row r="100" spans="1:10" x14ac:dyDescent="0.25">
      <c r="G100" s="55"/>
      <c r="I100" s="57"/>
    </row>
    <row r="101" spans="1:10" x14ac:dyDescent="0.25">
      <c r="A101" s="22"/>
      <c r="B101" s="20" t="s">
        <v>195</v>
      </c>
      <c r="C101" s="22"/>
      <c r="D101" s="22"/>
      <c r="E101" s="21"/>
      <c r="F101" s="59"/>
      <c r="G101" s="55"/>
      <c r="I101" s="57"/>
    </row>
    <row r="102" spans="1:10" x14ac:dyDescent="0.25">
      <c r="A102" s="78"/>
      <c r="B102" s="79"/>
      <c r="C102" s="78"/>
      <c r="D102" s="78"/>
      <c r="E102" s="80"/>
      <c r="F102" s="81"/>
      <c r="G102" s="55"/>
      <c r="I102" s="57"/>
    </row>
    <row r="103" spans="1:10" x14ac:dyDescent="0.25">
      <c r="A103" s="78" t="s">
        <v>199</v>
      </c>
      <c r="B103" s="76" t="s">
        <v>221</v>
      </c>
      <c r="C103" s="78"/>
      <c r="D103" s="78"/>
      <c r="E103" s="80"/>
      <c r="F103" s="81"/>
      <c r="G103" s="55"/>
      <c r="I103" s="57"/>
    </row>
    <row r="104" spans="1:10" x14ac:dyDescent="0.25">
      <c r="A104" s="78"/>
      <c r="B104" s="77" t="s">
        <v>222</v>
      </c>
      <c r="C104" s="78"/>
      <c r="D104" s="78"/>
      <c r="E104" s="80"/>
      <c r="F104" s="81"/>
      <c r="G104" s="55"/>
      <c r="I104" s="57"/>
    </row>
    <row r="105" spans="1:10" x14ac:dyDescent="0.25">
      <c r="A105" s="78"/>
      <c r="B105" s="77" t="s">
        <v>2</v>
      </c>
      <c r="C105" s="78"/>
      <c r="D105" s="78"/>
      <c r="E105" s="80"/>
      <c r="F105" s="81"/>
      <c r="G105" s="55"/>
      <c r="I105" s="57"/>
    </row>
    <row r="106" spans="1:10" x14ac:dyDescent="0.25">
      <c r="A106" s="78"/>
      <c r="B106" s="12"/>
      <c r="C106" s="78"/>
      <c r="D106" s="78"/>
      <c r="E106" s="80"/>
      <c r="F106" s="81"/>
      <c r="G106" s="55"/>
    </row>
    <row r="107" spans="1:10" x14ac:dyDescent="0.25">
      <c r="A107" s="78"/>
      <c r="B107" s="77" t="s">
        <v>223</v>
      </c>
      <c r="C107" s="78"/>
      <c r="D107" s="78"/>
      <c r="E107" s="80"/>
      <c r="F107" s="81"/>
      <c r="G107" s="55"/>
    </row>
    <row r="108" spans="1:10" x14ac:dyDescent="0.25">
      <c r="A108" s="78"/>
      <c r="B108" s="77" t="s">
        <v>224</v>
      </c>
      <c r="C108" s="78"/>
      <c r="D108" s="78"/>
      <c r="E108" s="80"/>
      <c r="F108" s="81"/>
    </row>
    <row r="109" spans="1:10" x14ac:dyDescent="0.25">
      <c r="A109" s="78"/>
      <c r="B109" s="77" t="s">
        <v>225</v>
      </c>
      <c r="C109" s="78"/>
      <c r="D109" s="78"/>
      <c r="E109" s="80"/>
      <c r="F109" s="81"/>
    </row>
    <row r="110" spans="1:10" ht="60" x14ac:dyDescent="0.25">
      <c r="A110" s="78"/>
      <c r="B110" s="77" t="s">
        <v>226</v>
      </c>
      <c r="C110" s="78"/>
      <c r="D110" s="78"/>
      <c r="E110" s="80"/>
      <c r="F110" s="81"/>
    </row>
    <row r="111" spans="1:10" ht="30" x14ac:dyDescent="0.25">
      <c r="A111" s="78"/>
      <c r="B111" s="77" t="s">
        <v>227</v>
      </c>
      <c r="C111" s="78"/>
      <c r="D111" s="78"/>
      <c r="E111" s="80"/>
      <c r="F111" s="81"/>
      <c r="G111" s="37" t="str">
        <f>G68</f>
        <v>kis tároló</v>
      </c>
    </row>
    <row r="112" spans="1:10" x14ac:dyDescent="0.25">
      <c r="A112" s="78"/>
      <c r="B112" s="77" t="s">
        <v>228</v>
      </c>
      <c r="C112" s="78"/>
      <c r="D112" s="78"/>
      <c r="E112" s="80"/>
      <c r="F112" s="81"/>
      <c r="J112" s="42"/>
    </row>
    <row r="113" spans="1:12" x14ac:dyDescent="0.25">
      <c r="A113" s="78"/>
      <c r="B113" s="77" t="s">
        <v>229</v>
      </c>
      <c r="C113" s="78"/>
      <c r="D113" s="78"/>
      <c r="E113" s="80"/>
      <c r="F113" s="81"/>
      <c r="G113" s="56">
        <v>3659125</v>
      </c>
      <c r="H113" s="55">
        <v>1692431</v>
      </c>
      <c r="I113" s="8">
        <v>322858</v>
      </c>
      <c r="J113" s="57">
        <f>SUM(G113:I113)</f>
        <v>5674414</v>
      </c>
      <c r="L113" s="42"/>
    </row>
    <row r="114" spans="1:12" ht="45" x14ac:dyDescent="0.25">
      <c r="A114" s="78"/>
      <c r="B114" s="76" t="s">
        <v>230</v>
      </c>
      <c r="C114" s="78"/>
      <c r="D114" s="78"/>
      <c r="E114" s="80"/>
      <c r="F114" s="81"/>
      <c r="J114" s="8">
        <f>J113-F129</f>
        <v>2702918</v>
      </c>
    </row>
    <row r="115" spans="1:12" x14ac:dyDescent="0.25">
      <c r="A115" s="78"/>
      <c r="B115" s="12"/>
      <c r="C115" s="78"/>
      <c r="D115" s="78"/>
      <c r="E115" s="80"/>
      <c r="F115" s="81"/>
    </row>
    <row r="116" spans="1:12" x14ac:dyDescent="0.25">
      <c r="A116" s="78"/>
      <c r="B116" s="77" t="s">
        <v>231</v>
      </c>
      <c r="C116" s="78"/>
      <c r="D116" s="78"/>
      <c r="E116" s="80"/>
      <c r="F116" s="81"/>
    </row>
    <row r="117" spans="1:12" x14ac:dyDescent="0.25">
      <c r="A117" s="78"/>
      <c r="B117" s="12"/>
      <c r="C117" s="78"/>
      <c r="D117" s="78"/>
      <c r="E117" s="80"/>
      <c r="F117" s="81"/>
    </row>
    <row r="118" spans="1:12" x14ac:dyDescent="0.25">
      <c r="A118" s="78"/>
      <c r="B118" s="77" t="s">
        <v>232</v>
      </c>
      <c r="C118" s="78"/>
      <c r="D118" s="78"/>
      <c r="E118" s="80"/>
      <c r="F118" s="81"/>
    </row>
    <row r="119" spans="1:12" x14ac:dyDescent="0.25">
      <c r="A119" s="78"/>
      <c r="B119" s="77" t="s">
        <v>233</v>
      </c>
      <c r="C119" s="78"/>
      <c r="D119" s="78"/>
      <c r="E119" s="80"/>
      <c r="F119" s="81"/>
    </row>
    <row r="120" spans="1:12" x14ac:dyDescent="0.25">
      <c r="A120" s="78"/>
      <c r="B120" s="77" t="s">
        <v>11</v>
      </c>
      <c r="C120" s="78"/>
      <c r="D120" s="78"/>
      <c r="E120" s="80"/>
      <c r="F120" s="81"/>
    </row>
    <row r="121" spans="1:12" x14ac:dyDescent="0.25">
      <c r="A121" s="78"/>
      <c r="B121" s="77" t="s">
        <v>12</v>
      </c>
      <c r="C121" s="78"/>
      <c r="D121" s="78"/>
      <c r="E121" s="80"/>
      <c r="F121" s="81"/>
    </row>
    <row r="122" spans="1:12" x14ac:dyDescent="0.25">
      <c r="A122" s="78"/>
      <c r="B122" s="77" t="s">
        <v>234</v>
      </c>
      <c r="C122" s="82">
        <v>440</v>
      </c>
      <c r="D122" s="82" t="s">
        <v>20</v>
      </c>
      <c r="E122" s="83">
        <v>6753.4</v>
      </c>
      <c r="F122" s="84">
        <f>C122*E122</f>
        <v>2971496</v>
      </c>
    </row>
    <row r="123" spans="1:12" x14ac:dyDescent="0.25">
      <c r="A123" s="78"/>
      <c r="B123" s="77" t="s">
        <v>235</v>
      </c>
      <c r="C123" s="78"/>
      <c r="D123" s="78"/>
      <c r="E123" s="80"/>
      <c r="F123" s="81"/>
    </row>
    <row r="124" spans="1:12" x14ac:dyDescent="0.25">
      <c r="A124" s="78"/>
      <c r="B124" s="77" t="s">
        <v>15</v>
      </c>
      <c r="C124" s="78"/>
      <c r="D124" s="78"/>
      <c r="E124" s="80"/>
      <c r="F124" s="81"/>
    </row>
    <row r="125" spans="1:12" x14ac:dyDescent="0.25">
      <c r="A125" s="78"/>
      <c r="B125" s="79"/>
      <c r="C125" s="78"/>
      <c r="D125" s="78"/>
      <c r="E125" s="80"/>
      <c r="F125" s="81"/>
    </row>
    <row r="126" spans="1:12" x14ac:dyDescent="0.25">
      <c r="A126" s="78"/>
      <c r="B126" s="79"/>
      <c r="C126" s="78"/>
      <c r="D126" s="78"/>
      <c r="E126" s="80"/>
      <c r="F126" s="81"/>
    </row>
    <row r="127" spans="1:12" x14ac:dyDescent="0.25">
      <c r="A127" s="78"/>
      <c r="B127" s="79"/>
      <c r="C127" s="78"/>
      <c r="D127" s="78"/>
      <c r="E127" s="80"/>
      <c r="F127" s="81"/>
    </row>
    <row r="128" spans="1:12" x14ac:dyDescent="0.25">
      <c r="A128" s="2"/>
      <c r="B128" s="12"/>
      <c r="C128" s="2"/>
      <c r="D128" s="2"/>
      <c r="E128" s="49"/>
      <c r="F128" s="50"/>
    </row>
    <row r="129" spans="1:9" x14ac:dyDescent="0.25">
      <c r="A129" s="51"/>
      <c r="B129" s="63" t="s">
        <v>197</v>
      </c>
      <c r="C129" s="61"/>
      <c r="D129" s="48"/>
      <c r="E129" s="48"/>
      <c r="F129" s="64">
        <f>F122</f>
        <v>2971496</v>
      </c>
    </row>
    <row r="130" spans="1:9" x14ac:dyDescent="0.25">
      <c r="E130" s="4"/>
      <c r="F130" s="4"/>
    </row>
    <row r="132" spans="1:9" ht="16.5" thickBot="1" x14ac:dyDescent="0.3">
      <c r="A132" s="72"/>
      <c r="B132" s="73" t="s">
        <v>202</v>
      </c>
      <c r="C132" s="72"/>
      <c r="D132" s="72"/>
      <c r="E132" s="74"/>
      <c r="F132" s="75">
        <f>SUM(F129,F98,F91,F75,F48)</f>
        <v>5383029.2000000002</v>
      </c>
    </row>
    <row r="133" spans="1:9" x14ac:dyDescent="0.25">
      <c r="G133" s="37" t="s">
        <v>196</v>
      </c>
    </row>
    <row r="134" spans="1:9" x14ac:dyDescent="0.25">
      <c r="G134" s="37" t="s">
        <v>194</v>
      </c>
    </row>
    <row r="135" spans="1:9" x14ac:dyDescent="0.25">
      <c r="D135" s="4" t="s">
        <v>204</v>
      </c>
      <c r="F135" s="8">
        <v>6700000</v>
      </c>
    </row>
    <row r="137" spans="1:9" x14ac:dyDescent="0.25">
      <c r="D137" s="4" t="s">
        <v>205</v>
      </c>
      <c r="F137" s="8">
        <f>F135-F132</f>
        <v>1316970.7999999998</v>
      </c>
    </row>
    <row r="143" spans="1:9" x14ac:dyDescent="0.25">
      <c r="G143" s="37" t="s">
        <v>237</v>
      </c>
      <c r="H143" s="8" t="s">
        <v>236</v>
      </c>
    </row>
    <row r="144" spans="1:9" x14ac:dyDescent="0.25">
      <c r="G144" s="4">
        <v>3659125</v>
      </c>
      <c r="H144" s="4">
        <v>1692431</v>
      </c>
      <c r="I144" s="8">
        <f>G144+H144-F129</f>
        <v>2380060</v>
      </c>
    </row>
    <row r="145" spans="7:7" x14ac:dyDescent="0.25">
      <c r="G145" s="8"/>
    </row>
  </sheetData>
  <phoneticPr fontId="22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111" sqref="G111"/>
    </sheetView>
  </sheetViews>
  <sheetFormatPr defaultRowHeight="15" x14ac:dyDescent="0.25"/>
  <cols>
    <col min="1" max="1" width="35" customWidth="1"/>
    <col min="2" max="2" width="11.42578125" bestFit="1" customWidth="1"/>
    <col min="3" max="3" width="18.140625" customWidth="1"/>
    <col min="4" max="4" width="12.42578125" bestFit="1" customWidth="1"/>
    <col min="5" max="5" width="9.85546875" style="37" bestFit="1" customWidth="1"/>
    <col min="6" max="6" width="13.5703125" customWidth="1"/>
  </cols>
  <sheetData>
    <row r="1" spans="1:5" s="24" customFormat="1" x14ac:dyDescent="0.25">
      <c r="C1" s="24" t="s">
        <v>175</v>
      </c>
      <c r="E1" s="41" t="s">
        <v>174</v>
      </c>
    </row>
    <row r="3" spans="1:5" x14ac:dyDescent="0.25">
      <c r="A3" t="s">
        <v>164</v>
      </c>
      <c r="C3" s="15">
        <f>'Topa betonozás'!E28</f>
        <v>58596</v>
      </c>
      <c r="E3" s="37">
        <v>71700</v>
      </c>
    </row>
    <row r="4" spans="1:5" x14ac:dyDescent="0.25">
      <c r="A4" t="s">
        <v>165</v>
      </c>
      <c r="C4" s="15">
        <f>'Topa betonozás'!E221</f>
        <v>4279627.2</v>
      </c>
      <c r="E4" s="37">
        <v>2778316</v>
      </c>
    </row>
    <row r="5" spans="1:5" x14ac:dyDescent="0.25">
      <c r="A5" t="s">
        <v>166</v>
      </c>
      <c r="C5" s="15">
        <f>'Topa betonozás'!E414</f>
        <v>2080035.63</v>
      </c>
      <c r="E5" s="37">
        <v>1376428</v>
      </c>
    </row>
    <row r="6" spans="1:5" x14ac:dyDescent="0.25">
      <c r="A6" t="s">
        <v>167</v>
      </c>
      <c r="C6" s="15">
        <f>'Topa betonozás'!E586</f>
        <v>1512282.4000000001</v>
      </c>
      <c r="E6" s="37">
        <v>979825</v>
      </c>
    </row>
    <row r="7" spans="1:5" x14ac:dyDescent="0.25">
      <c r="A7" t="s">
        <v>168</v>
      </c>
      <c r="C7" s="15">
        <f>'Topa betonozás'!E758</f>
        <v>4914528.5</v>
      </c>
      <c r="E7" s="37">
        <v>3070683</v>
      </c>
    </row>
    <row r="8" spans="1:5" x14ac:dyDescent="0.25">
      <c r="A8" t="s">
        <v>169</v>
      </c>
      <c r="C8" s="15">
        <f>'Topa betonozás'!E930</f>
        <v>1780160.32</v>
      </c>
      <c r="E8" s="37">
        <v>922425</v>
      </c>
    </row>
    <row r="9" spans="1:5" x14ac:dyDescent="0.25">
      <c r="A9" t="s">
        <v>170</v>
      </c>
      <c r="C9" s="15">
        <f>'Topa betonozás'!E1102</f>
        <v>2088172.98</v>
      </c>
      <c r="E9" s="37">
        <v>1327445</v>
      </c>
    </row>
    <row r="10" spans="1:5" x14ac:dyDescent="0.25">
      <c r="A10" t="s">
        <v>171</v>
      </c>
      <c r="C10" s="15">
        <f>'Topa betonozás'!E1274</f>
        <v>4836906.42</v>
      </c>
      <c r="E10" s="37">
        <v>2992689</v>
      </c>
    </row>
    <row r="11" spans="1:5" x14ac:dyDescent="0.25">
      <c r="A11" t="s">
        <v>172</v>
      </c>
      <c r="C11" s="15">
        <f>'Topa betonozás'!E1446</f>
        <v>657748.6</v>
      </c>
      <c r="E11" s="37">
        <v>451401</v>
      </c>
    </row>
    <row r="12" spans="1:5" x14ac:dyDescent="0.25">
      <c r="A12" s="38" t="s">
        <v>173</v>
      </c>
      <c r="B12" s="38"/>
      <c r="C12" s="39">
        <f>'Topa betonozás'!E1565</f>
        <v>573542.40000000002</v>
      </c>
      <c r="D12" s="38"/>
      <c r="E12" s="40">
        <v>225266</v>
      </c>
    </row>
    <row r="13" spans="1:5" x14ac:dyDescent="0.25">
      <c r="C13" s="15">
        <f>SUM(C3:C12)</f>
        <v>22781600.450000003</v>
      </c>
      <c r="E13" s="37">
        <f>SUM(E3:E12)</f>
        <v>14196178</v>
      </c>
    </row>
    <row r="17" spans="2:8" x14ac:dyDescent="0.25">
      <c r="B17">
        <v>21</v>
      </c>
      <c r="D17">
        <v>64</v>
      </c>
      <c r="F17">
        <v>62</v>
      </c>
      <c r="H17">
        <v>31</v>
      </c>
    </row>
    <row r="19" spans="2:8" x14ac:dyDescent="0.25">
      <c r="H19" s="15">
        <f>'Topa betonozás'!E28</f>
        <v>58596</v>
      </c>
    </row>
    <row r="20" spans="2:8" x14ac:dyDescent="0.25">
      <c r="B20" s="15">
        <f>'Topa betonozás'!E169</f>
        <v>1275052.48</v>
      </c>
      <c r="D20" s="15">
        <f>'Topa betonozás'!E218</f>
        <v>3004574.72</v>
      </c>
    </row>
    <row r="21" spans="2:8" x14ac:dyDescent="0.25">
      <c r="B21" s="15">
        <f>'Topa betonozás'!E362</f>
        <v>640747.30999999994</v>
      </c>
      <c r="D21" s="15">
        <f>'Topa betonozás'!E411</f>
        <v>1439288.3200000001</v>
      </c>
    </row>
    <row r="22" spans="2:8" x14ac:dyDescent="0.25">
      <c r="B22" s="15">
        <f>'Topa betonozás'!E534</f>
        <v>468519.2</v>
      </c>
      <c r="D22" s="15">
        <f>'Topa betonozás'!E583</f>
        <v>1043763.2000000001</v>
      </c>
    </row>
    <row r="23" spans="2:8" x14ac:dyDescent="0.25">
      <c r="B23" s="15">
        <f>'Topa betonozás'!E706</f>
        <v>1423712.5</v>
      </c>
      <c r="D23" s="15">
        <f>'Topa betonozás'!E755</f>
        <v>3490816</v>
      </c>
    </row>
    <row r="24" spans="2:8" x14ac:dyDescent="0.25">
      <c r="B24" s="15">
        <f>'Topa betonozás'!E878</f>
        <v>443348.8</v>
      </c>
      <c r="D24" s="15">
        <f>'Topa betonozás'!E927</f>
        <v>1336811.52</v>
      </c>
    </row>
    <row r="25" spans="2:8" x14ac:dyDescent="0.25">
      <c r="B25" s="15">
        <f>'Topa betonozás'!E1050</f>
        <v>622680.5</v>
      </c>
      <c r="D25" s="15">
        <f>'Topa betonozás'!E1099</f>
        <v>1465492.48</v>
      </c>
    </row>
    <row r="26" spans="2:8" x14ac:dyDescent="0.25">
      <c r="B26" s="15">
        <f>'Topa betonozás'!E1222</f>
        <v>1379032.4999999998</v>
      </c>
      <c r="D26" s="15">
        <f>'Topa betonozás'!E1271</f>
        <v>3457873.9199999999</v>
      </c>
    </row>
    <row r="27" spans="2:8" x14ac:dyDescent="0.25">
      <c r="B27" s="15">
        <f>'Topa betonozás'!E1394</f>
        <v>226926.19999999998</v>
      </c>
      <c r="D27" s="15">
        <f>'Topa betonozás'!E1443</f>
        <v>430822.40000000002</v>
      </c>
    </row>
    <row r="28" spans="2:8" x14ac:dyDescent="0.25">
      <c r="B28" s="15">
        <f>'Topa betonozás'!E1544</f>
        <v>131942.39999999999</v>
      </c>
      <c r="F28" s="15">
        <f>'Topa betonozás'!E1562</f>
        <v>441600</v>
      </c>
    </row>
    <row r="30" spans="2:8" x14ac:dyDescent="0.25">
      <c r="B30" s="15">
        <f>SUM(B20:B29)</f>
        <v>6611961.8900000006</v>
      </c>
      <c r="D30" s="15">
        <f>SUM(D20:D29)</f>
        <v>15669442.560000001</v>
      </c>
      <c r="F30" s="15">
        <f>SUM(F28:F29)</f>
        <v>441600</v>
      </c>
      <c r="H30" s="15">
        <f>SUM(H19:H29)</f>
        <v>58596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</vt:i4>
      </vt:variant>
    </vt:vector>
  </HeadingPairs>
  <TitlesOfParts>
    <vt:vector size="14" baseType="lpstr">
      <vt:lpstr>Főösszesítő</vt:lpstr>
      <vt:lpstr>Összesítő építési munkák</vt:lpstr>
      <vt:lpstr>32. Előregy.szerk</vt:lpstr>
      <vt:lpstr>33.Falazás</vt:lpstr>
      <vt:lpstr>45.lakatos szerk</vt:lpstr>
      <vt:lpstr>48.szigetelés</vt:lpstr>
      <vt:lpstr>Nagy tároló előtti térbeton</vt:lpstr>
      <vt:lpstr>Roland</vt:lpstr>
      <vt:lpstr>Topa összesítő</vt:lpstr>
      <vt:lpstr>Topa betonozás</vt:lpstr>
      <vt:lpstr>Egyéb külső</vt:lpstr>
      <vt:lpstr>burkolat mennyiség</vt:lpstr>
      <vt:lpstr>'Topa betonozás'!Nyomtatási_cím</vt:lpstr>
      <vt:lpstr>'48.szigetelés'!Nyomtatási_terület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Gyula</dc:creator>
  <cp:lastModifiedBy>user</cp:lastModifiedBy>
  <cp:lastPrinted>2014-11-08T07:17:23Z</cp:lastPrinted>
  <dcterms:created xsi:type="dcterms:W3CDTF">2012-04-11T14:14:52Z</dcterms:created>
  <dcterms:modified xsi:type="dcterms:W3CDTF">2017-11-29T22:32:52Z</dcterms:modified>
</cp:coreProperties>
</file>